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580" activeTab="3"/>
  </bookViews>
  <sheets>
    <sheet name="页面" sheetId="22" r:id="rId1"/>
    <sheet name="目录" sheetId="23" r:id="rId2"/>
    <sheet name="说明" sheetId="21" r:id="rId3"/>
    <sheet name="单位基本情况表" sheetId="1" r:id="rId4"/>
    <sheet name="2022年一般公共预算支出计划单位明细表之一（按经济分类)" sheetId="17" r:id="rId5"/>
    <sheet name="2022年一般公共预算支出计划单位明细表之二（按经济分类)" sheetId="16" r:id="rId6"/>
    <sheet name="2022年一般公共预算支出计划单位明细表之三（按经济分类)" sheetId="15" r:id="rId7"/>
    <sheet name="2022年一般公共预算专项支出明细表" sheetId="20" r:id="rId8"/>
    <sheet name="2022年上年结转项目资金" sheetId="19" r:id="rId9"/>
    <sheet name="2022年中央和省提前下达转移支付资金情况表" sheetId="8" r:id="rId10"/>
    <sheet name="本级转移性支出表" sheetId="24" r:id="rId11"/>
    <sheet name="一般公共预算顶级科目支出明细表" sheetId="11" r:id="rId12"/>
    <sheet name="政府采购预算表 " sheetId="25" r:id="rId13"/>
    <sheet name="2022年部门预算支出计划汇总表(财政专户管理)" sheetId="27" r:id="rId14"/>
    <sheet name="2022年纳入财政专户管理专项经费明细表" sheetId="5" r:id="rId15"/>
    <sheet name="2022年自有资金项目支出预算表" sheetId="29" r:id="rId16"/>
  </sheets>
  <definedNames>
    <definedName name="_xlnm._FilterDatabase" localSheetId="7" hidden="1">'2022年一般公共预算专项支出明细表'!$A$6:$G$240</definedName>
    <definedName name="_xlnm._FilterDatabase" localSheetId="3" hidden="1">单位基本情况表!#REF!</definedName>
    <definedName name="_xlnm.Print_Titles" localSheetId="6">'2022年一般公共预算支出计划单位明细表之三（按经济分类)'!$1:$7</definedName>
    <definedName name="_xlnm.Print_Titles" localSheetId="13">'2022年部门预算支出计划汇总表(财政专户管理)'!$1:$7</definedName>
    <definedName name="_xlnm.Print_Titles" localSheetId="5">'2022年一般公共预算支出计划单位明细表之二（按经济分类)'!$1:$7</definedName>
    <definedName name="_xlnm.Print_Titles" localSheetId="3">单位基本情况表!$1:$5</definedName>
    <definedName name="_xlnm.Print_Titles" localSheetId="7">'2022年一般公共预算专项支出明细表'!$1:$7</definedName>
    <definedName name="_xlnm.Print_Titles" localSheetId="11">一般公共预算顶级科目支出明细表!$1:$3</definedName>
    <definedName name="_xlnm.Print_Titles" localSheetId="12">'政府采购预算表 '!$1:$4</definedName>
    <definedName name="_xlnm.Print_Area" localSheetId="7">'2022年一般公共预算专项支出明细表'!$A$1:$G$211</definedName>
    <definedName name="_xlnm.Print_Area" localSheetId="8">'2022年上年结转项目资金'!$A$1:$C$23</definedName>
    <definedName name="_xlnm.Print_Titles" localSheetId="8">'2022年上年结转项目资金'!$1:$4</definedName>
    <definedName name="_xlnm.Print_Titles" localSheetId="4">'2022年一般公共预算支出计划单位明细表之一（按经济分类)'!$1:$7</definedName>
    <definedName name="_xlnm.Print_Area" localSheetId="13">'2022年部门预算支出计划汇总表(财政专户管理)'!$A$1:$M$27</definedName>
    <definedName name="_xlnm.Print_Area" localSheetId="14">'2022年纳入财政专户管理专项经费明细表'!$A$1:$C$7</definedName>
    <definedName name="_xlnm.Print_Area" localSheetId="11">一般公共预算顶级科目支出明细表!$A$1:$C$424</definedName>
    <definedName name="_xlnm.Print_Area" localSheetId="12">'政府采购预算表 '!$A$1:$I$2234</definedName>
    <definedName name="_xlnm.Print_Area" localSheetId="10">本级转移性支出表!$A$1:$C$17</definedName>
  </definedNames>
  <calcPr calcId="144525"/>
</workbook>
</file>

<file path=xl/comments1.xml><?xml version="1.0" encoding="utf-8"?>
<comments xmlns="http://schemas.openxmlformats.org/spreadsheetml/2006/main">
  <authors>
    <author>数字财政</author>
  </authors>
  <commentList>
    <comment ref="B84" authorId="0">
      <text>
        <r>
          <rPr>
            <b/>
            <sz val="9"/>
            <rFont val="宋体"/>
            <charset val="134"/>
          </rPr>
          <t>数字财政:</t>
        </r>
        <r>
          <rPr>
            <sz val="9"/>
            <rFont val="宋体"/>
            <charset val="134"/>
          </rPr>
          <t xml:space="preserve">
由205调过来206</t>
        </r>
      </text>
    </comment>
  </commentList>
</comments>
</file>

<file path=xl/sharedStrings.xml><?xml version="1.0" encoding="utf-8"?>
<sst xmlns="http://schemas.openxmlformats.org/spreadsheetml/2006/main" count="16537" uniqueCount="4007">
  <si>
    <t>市 届人大 次</t>
  </si>
  <si>
    <t>会议文件（4）</t>
  </si>
  <si>
    <t>附件9</t>
  </si>
  <si>
    <t>汕尾市2022年市级部门预算草案</t>
  </si>
  <si>
    <t xml:space="preserve"> 编制单位：汕尾市财政局</t>
  </si>
  <si>
    <r>
      <rPr>
        <b/>
        <sz val="24"/>
        <rFont val="宋体"/>
        <charset val="134"/>
      </rPr>
      <t>目</t>
    </r>
    <r>
      <rPr>
        <b/>
        <sz val="24"/>
        <rFont val="Times New Roman"/>
        <charset val="134"/>
      </rPr>
      <t xml:space="preserve">                     </t>
    </r>
    <r>
      <rPr>
        <b/>
        <sz val="24"/>
        <rFont val="宋体"/>
        <charset val="134"/>
      </rPr>
      <t>录</t>
    </r>
  </si>
  <si>
    <t>一、2022年市级行政事业单位部门预算编制情况说明 ………………………………………………………………………………………1-3</t>
  </si>
  <si>
    <t>二、2022年汕尾市市级行政事业单位基本情况表…………………………………………………………………………………………… 4-11</t>
  </si>
  <si>
    <t>三、2022年一般公共预算支出计划单位明细表之一（按经济分类）……………………………………………………………………… 12-17</t>
  </si>
  <si>
    <t>四、2022年一般公共预算支出计划单位明细表之二（按经济分类）……………………………………………………………………… 18-21</t>
  </si>
  <si>
    <t>五、2022年一般公共预算支出计划单位明细表之三（按经济分类）……………………………………………………………………… 22-24</t>
  </si>
  <si>
    <t>六、2022年一般公共预算公用经费及项目支出明细表……………………………………………………………………………………… 25-32</t>
  </si>
  <si>
    <t>七、2022年上年结转项目资金情况表………………………………………………………………………………………………………… 33-35</t>
  </si>
  <si>
    <t>八、2022年中央和省提前下达转移支付资金情况表………………………………………………………………………………………… 36</t>
  </si>
  <si>
    <t>九、2022年汕尾市市本级转移性支出表……………………………………………………………………………………………………… 37</t>
  </si>
  <si>
    <t>十、2022年一般公共预算项级科目支出明细表（按功能科目）…………………………………………………………………………… 38-48</t>
  </si>
  <si>
    <t>十一、2022年政府采购预算表………………………………………………………………………………………………………………… 49-80</t>
  </si>
  <si>
    <t>十二、2022年纳入财政专户管理支出计划汇总表…………………………………………………………………………………………… 81</t>
  </si>
  <si>
    <t>十三、2022年纳入财政专户管理专项经费明细表…………………………………………………………………………………………… 82</t>
  </si>
  <si>
    <t>十四、2022年自有资金项目支出预算表……………………………………………………………………………………………………… 83</t>
  </si>
  <si>
    <t>汕尾市市级2022年度部门预算编制情况说明</t>
  </si>
  <si>
    <t xml:space="preserve">    根据《中华人民共和国预算法》和《汕尾市市级部门预算编制办法》的有关规定，结合省预算编制精神和市级财政收支状况，按照量入为出，收支平衡的原则，加大预算统筹力度，优化支出结构；加大民生投入，发挥财政资金效益。现就2022年市级财政收支预算编制情况说明如下：</t>
  </si>
  <si>
    <t xml:space="preserve">    一、2022年预算编制的指导思想</t>
  </si>
  <si>
    <t xml:space="preserve">    2022年我市财政收支预算安排的指导思想是：以习近平新时代中国特色社会主义思想为指导，全面贯彻落实党的十九大和十九届二中、三中、四中、五中、六中全会精神，弘扬伟大建党精神，坚持稳中求进工作总基调，全面贯彻新发展理念，准确把握新时代革命老区振兴发展战略、深化深圳对口帮扶、粤港澳大湾区发展等战略机遇，坚决落实省委省政府“1+1+9”工作部署以及市第八次党代会的决策部署，增强科技创新实力，着力构建“3+2”现代产业体系，培育“5+N”先进制造业集群，推动经济高质量发展；加大预算统筹力度，加大政府性基金和国有资本经营结余资金调入力度，盘活财政存量资金；强化预算约束，严控一般性支出，切实保障重点支出，提升财政资源配置效率和使用效益；强化债务管理，积极防范财政风险；加大力度保障和改善民生，补齐民生短板，提高基本公共服务水平，推动积极的财政政策提升效能，为我市建设成为革命老区高质量发展示范区、沿海经济带靓丽明珠和现代化滨海城市提供财政保障。</t>
  </si>
  <si>
    <t xml:space="preserve">    二、2022年预算编制的基本原则</t>
  </si>
  <si>
    <t xml:space="preserve">   （一）依法依规。严格遵守预算法及预算编制各项规定，坚持实事求是原则。收入预算要与经济社会发展水平相适应，与财政政策相衔接；支出预算要坚持量力而行、统筹兼顾、勤俭节约，确保收支平衡。</t>
  </si>
  <si>
    <t xml:space="preserve">   （二）统筹使用。推进财政资金统筹使用，打造大财政大预算格局，加大政府性基金和国有资本经营结余资金调入一般公共预算的力度，盘活财政存量资金，弥补一般公共预算收支缺口。增强支出的统筹安排，项目支出结合省级专项资金、非财政拨款收入、上年结转资金情况进行合理编列。</t>
  </si>
  <si>
    <t xml:space="preserve">   （三）重点保障。增强重大战略任务财力保障，集中财力确保市委、市政府重点工作和战略决策的落实，支持推进实体经济发展和现代产业体系建设。</t>
  </si>
  <si>
    <t xml:space="preserve">   （四）民生优先。坚持民生导向、守住底线、补齐短板的基本思路，按照尽力而为、量力而行的原则，突出保障和改善民生，着力解决发展不平衡不充分问题。</t>
  </si>
  <si>
    <t xml:space="preserve">   （五）绩效为先。将绩效理念和方法融入预算编制，强化绩效目标编报，加强绩效评价结果运用，打破固化利益格局，压减无效低效支出，提高支出精准度和科学性。</t>
  </si>
  <si>
    <t xml:space="preserve">   （六）压减一般。树立过“紧日子”思想，严格执行压减一般性支出政策；坚持先有预算，后有支出，严禁超预算或无预算安排支出。</t>
  </si>
  <si>
    <t xml:space="preserve">   （七）防范风险。规范政府举债行为，统一政府债务举债程序，严禁违规举借地方政府性债务，足额安排偿债资金，做到支出规模与财力水平相匹配，将债务风险有效地控制在自身财力承受范围之内。</t>
  </si>
  <si>
    <t xml:space="preserve">    三、2022年部门预算基本情况</t>
  </si>
  <si>
    <t xml:space="preserve">    2022年市级所有预算单位共有192个，全面列入部门预算编制范围，其中一级预算单位95个，二级预算单位97个。2022年市级财政供养人员11061人，按编制内实际到位人数计算（含政府雇员1102人），比上年9863增加1198人（其中在职人员比上年增加733人；离退休人员比上年增加138人）。</t>
  </si>
  <si>
    <t xml:space="preserve">    四、2022年部门预算收入情况</t>
  </si>
  <si>
    <t xml:space="preserve">   （一）一般公共预算总收入。2022年市级一般公共预算收入180943万元，加上税收返还16579万元，省转移支付补助23905万元，县区上解收入738万元，调入资金356000万元（政府性基金调入350000万元，国有资本经营收入调入4000万元），调入预算稳定调节基金29127万元，上年结转101620万元，省提前下达的专项转移支付资金172534万元，市级一般公共预算总收入866012万元，比上年快报数1286634万元减少420622万元，下降32.69%（主要是减少省年中下达的资金402724万元，债务收入减少146360万元，调入资金比上年增加78795万元，上年结转比上年增加49252万元）。</t>
  </si>
  <si>
    <t xml:space="preserve">   （二）纳入财政专户管理收入（教育收费收入）。2022年市级纳入财政专户管理的收入拟安排10880万元，比上年9015万元增加3350万元，增长21%。</t>
  </si>
  <si>
    <t xml:space="preserve">    五、2022年部门预算支出情况</t>
  </si>
  <si>
    <t xml:space="preserve">   根据收支平衡的原则，2022年市级一般公共预算总支出相应安排866012万元，下降32.69%。分别是：</t>
  </si>
  <si>
    <t xml:space="preserve">   一般公共预算支出方面：</t>
  </si>
  <si>
    <t xml:space="preserve">    2022年市级一般公共预算支出706000万元，比上年快报数548930万元增支157070万元。主要增支项目如下：</t>
  </si>
  <si>
    <t xml:space="preserve">    （一）人员工资福利支出部分。</t>
  </si>
  <si>
    <t xml:space="preserve">    拟安排支出176000万元，比上年169000万元增加7000万元（属正常增人增资和提标而增支），主要支出项目是：</t>
  </si>
  <si>
    <t xml:space="preserve">   1、人员工资支出拟安排123600万元，比上年123136万元增支464万元；</t>
  </si>
  <si>
    <t xml:space="preserve">   2、离退休经费和抚恤金支出拟安排13500万元，比上年12141万元增加1358万元；</t>
  </si>
  <si>
    <t xml:space="preserve">   3、社会保障缴费及医疗费支出拟安排25500万元，比上年22972万元增加2528万元；</t>
  </si>
  <si>
    <t xml:space="preserve">   4、住房公积金支出拟安排14000万元，比上年10750万元增支3250万元（随工资总额计提而增加）；</t>
  </si>
  <si>
    <t xml:space="preserve">    （二）日常公用经费支出部分。</t>
  </si>
  <si>
    <t xml:space="preserve">    拟安排28680万元（其中单位运转经费25180万元、交通补贴2500万元、单位工会费补助1000万元），比上年31500万元减支2820万元；</t>
  </si>
  <si>
    <t xml:space="preserve">    （三）专项经费支出部分。</t>
  </si>
  <si>
    <t xml:space="preserve">    专项经费拟安排500720万元，比上年400761增加99959万元。主要项目为：</t>
  </si>
  <si>
    <t xml:space="preserve">    1、上年结转相应安排的支出101620万元；</t>
  </si>
  <si>
    <t xml:space="preserve">    2、省提前下达的专项转移支付相应安排的支出172534万元；</t>
  </si>
  <si>
    <t xml:space="preserve">    3、单位一般性专项经费65501万元；</t>
  </si>
  <si>
    <t xml:space="preserve">    4、政府公共支出160065万元，主要项目分别是：①促进经济高质量发展专项资金27170万元（其中大国资平台扶持资金20000万元、深圳到汕尾捷运化列车运营补贴资金3450万元、招商引资专项资金1500万元、“四上”企业扶持培育补助资金900万元、消费拉动外贸外资发展等专项经费720万元、企业上市培育资金500万元）；②科技创新战略专项资金7030万元（其中汕尾市红海扬帆人才计划经费6000万元、科技创新驱动专项经费1000万元）；③乡村振兴战略专项资金4690万元（其中红草园区综合污水处理厂污水污泥处理服务费3600万元）；④打好污染防治攻坚战专项资金3650万元（其中汕尾市东部水质净化厂管网运营补贴及污水处理服务费2500万元）；⑤教育发展专项资金650万元（其中华南师范大学汕尾校区人才周转房租金600万元）；⑥医疗卫生健康事业发展专项资金13673万元（其中深汕中心医院营运保障经费5000万元、新冠状病毒肺炎疫情防控资金5000万元）；⑦文化繁荣发展专项资金3250万元（其中创文激励资金1500万元、创建中国滨海休闲旅游最佳目的地专项资金1200万元）；⑧社会治理专项资金1000万元；⑨自然资源事务专项资金1117万元；⑩灾害防治及应急管理专项资金6270万元（其中粮食风险基金5600万元）；⑪社会保障类专项资金726万元；⑫促进就业创业发展专项资金120万元；⑬防范债务风险专项资金19100万元；⑭其他发展性专项资金71619万元（其中信息化建设项目经费13000万元、华南师范大学汕尾校区生均经费12000万元、城市道路维护费8000万元、税收征收经费7100万元、预备费7413万元、重大项目前期费用5000万元、市区新能源公交车示范推广应用期运营综合补贴4000万元、SM领域信息化建设经费3950万元、节日慰问困难群体及缓解单位财政困难补助资金2000万元、捐赠及其他一次性收入补助支出2000万元、市直办公用房维修维护专项经费2000万元）。</t>
  </si>
  <si>
    <t xml:space="preserve">    转移支付支出方面：</t>
  </si>
  <si>
    <t xml:space="preserve">    2022年拟安排转移支付支出160012万元，比上年快报数737704万元减少577692万元（主要是减少省下达给市级后由市转安排给县区的上级专项类补助）。其中：</t>
  </si>
  <si>
    <t xml:space="preserve">    一是上解省固定支出8454万元；</t>
  </si>
  <si>
    <t xml:space="preserve">    二是补助下级固定支出1031万元；</t>
  </si>
  <si>
    <t xml:space="preserve">    三是债务还本支出66000万元（比上年47914万元增加18086万元）；</t>
  </si>
  <si>
    <t xml:space="preserve">    四是专项转移支付补助支出（配套资金）84527万元。主要项目有：①城乡居民基本养老保险市级配套资金11233万元；②革命老区发展专项补助资金（镇级补助）5700万元；③农村基层组织经费保障市级配套资金12372万元；④城乡居民基本医疗保险配套资金5654万元；⑤农村四好公路建设及养护工程补助资金8300万元；⑥困难群众基本生活救助资金4575万元；⑦乡村振兴驻镇帮镇扶村工作经费专项配套资金16800万元；⑧农村人居环境长效管护奖补资金4275万元。</t>
  </si>
  <si>
    <t>2022年部门预算单位基本情况表</t>
  </si>
  <si>
    <t>序号</t>
  </si>
  <si>
    <t>单位名称</t>
  </si>
  <si>
    <t>财政供养人数</t>
  </si>
  <si>
    <t>单位性质</t>
  </si>
  <si>
    <t>单位基本职能</t>
  </si>
  <si>
    <t>合计人数</t>
  </si>
  <si>
    <t>财政专户</t>
  </si>
  <si>
    <t>预算内</t>
  </si>
  <si>
    <t>辅助性用工（政府聘员、聘任制或公益性岗位）</t>
  </si>
  <si>
    <t>自筹编制到位人数</t>
  </si>
  <si>
    <t>小计</t>
  </si>
  <si>
    <t>编制内实际
到位人数</t>
  </si>
  <si>
    <t>后勤
人员</t>
  </si>
  <si>
    <t>人头
经费</t>
  </si>
  <si>
    <t>离休
人数</t>
  </si>
  <si>
    <t>退休
人数</t>
  </si>
  <si>
    <t>中共汕尾市委办公室</t>
  </si>
  <si>
    <t>行政单位</t>
  </si>
  <si>
    <t>市委办公室是市委的综合部门，负责推动市委决策部署的落实，按照市委要求协调有关方面开展工作，承担市委运行保障具体事务等。</t>
  </si>
  <si>
    <t>汕尾市人民代表大会常务委员会办公室</t>
  </si>
  <si>
    <t>实施法律监督和工作职能监督，讨论和决定本行政区域重大事项，行使对地方国家机关有关人员的人事任免等。</t>
  </si>
  <si>
    <t>汕尾市人民代表大会制度研究会</t>
  </si>
  <si>
    <t>其他单位</t>
  </si>
  <si>
    <t>1.组织会员学习习近平新时代中国特色社会主义思想，学习习近平总书记关于坚持和完善人民代表大会制度的重要思想，学习党的基本理论、基本路线、基本方略，学习宪法和法律、法规，不断提高会员的政治水平和理论研究能力；2.就坚持和完善人民代表大会制度有关内容开展调研、宣传等活动；3.组织会员结合我市人大工作实际，开展人民代表大会制度与人大工作理论研究，召开理论研讨会，汇编研究成果，奖励优秀研究成果；4.加强同省人大和兄弟市人大以及我市各级人大的研究机构、高等院校的联系，及时交流研究工作动态和研究成果。</t>
  </si>
  <si>
    <t>汕尾市人民政府办公室</t>
  </si>
  <si>
    <t>主要协助市人民政府处理市政府日常工作事务及秘书、电文处理，负责市政府重大活动的组织安排工作等。</t>
  </si>
  <si>
    <t>汕尾市政府网站管理中心</t>
  </si>
  <si>
    <t>公益一类</t>
  </si>
  <si>
    <t>负责市政府及其所属部门在互联网上发布政务信息、提供在线服务和管理政府与公众互动交流的服务平台；负责指导、协调全市政府网站建设管理工作,负责汕尾网络问政平台运营维护工作等。</t>
  </si>
  <si>
    <t>中国人民政治协商会议汕尾市委员会办公室</t>
  </si>
  <si>
    <t>市政协机关是市政协的工作机构，承担市政协履行政治协商，民主监督，参政议政职能的各项工作等。</t>
  </si>
  <si>
    <t>中共汕尾市纪律检查委员会</t>
  </si>
  <si>
    <t>一、中共汕尾市纪律检查委员会主要职责：负责党的纪律检查工作。贯彻落实党中央、省委、市委关于纪律检查工作的决定，维护党的章程和其他党内法规，检查党的路线方针政策和决议的执行情况，协助市委推进全面从严治党、 加强党风建设和组织协调反腐败工作。依照党的章程和其他党内法规履行监督、执纪、问责职责。二、汕尾市监察委员会的主要职责：负责全市监察工作。贯彻落实党中央、省委关于监察工作的决定，维护宪法法律，依法对市委管理的行驶公权力的公职人员进行监察，调查职务违法和职务犯罪，开展廉政建设和反腐败工作。依照法律规定履行监督、调查、处置职责等。</t>
  </si>
  <si>
    <t>中共汕尾市委统一战线工作部</t>
  </si>
  <si>
    <t>贯彻执行中央、省委和市委关于统一战线的方针、政策、调查研究统一战线的理论和重要方针、政策，向市委反映统一战线的情况，提出开展全市统一战线的意见和建议；检查统战政策执行情况，协调统一战线各方面的关系等。</t>
  </si>
  <si>
    <t>中共汕尾市委宣传部</t>
  </si>
  <si>
    <t>中共汕尾市委宣传部是市委主管全市意识形态工作的综合职能部门。</t>
  </si>
  <si>
    <t>中共汕尾市委组织部</t>
  </si>
  <si>
    <t>负责组织人事管理工作。</t>
  </si>
  <si>
    <t>中共汕尾市直属机关工作委员会</t>
  </si>
  <si>
    <t>统一组织、规划、部署市直机关党的工作，提出加强和改进机关党的建设的意见和建议，研究制定工作规划，并抓好组织实施。负责市直单位党代会代表选举的有关工作等。</t>
  </si>
  <si>
    <t>中共汕尾市委政策研究室</t>
  </si>
  <si>
    <t>市委政研室为市委、市政府决策开展专题调研、提供决策参考；起草市委有关重要文件、文稿及市委领导讲话、报告；负责完成市委和领导小组交办的其他事项。</t>
  </si>
  <si>
    <t>中共汕尾市委台湾工作办公室</t>
  </si>
  <si>
    <t>汕尾市委、市政府主管台湾工作的办事机构。</t>
  </si>
  <si>
    <t>广东省汕尾台湾渔民事务工作站</t>
  </si>
  <si>
    <t>对台宣传、联络和接待服务台湾同胞等工作。</t>
  </si>
  <si>
    <t>中共汕尾市委政法委员会</t>
  </si>
  <si>
    <t>组织政法工作有关调研；指导协调政法各部门的工作，维护政法各部门依法独立行使职权；依法组织开展执法监督；组织、协调、指导全市维稳、综治工作；研究和指导全市政法队伍建设等。</t>
  </si>
  <si>
    <t>汕尾市法学会</t>
  </si>
  <si>
    <t>组织指导全市法学理论研究工作；参与法律、法规草拟工作；对立法、司法、执法等实践活动的重大问题提出咨询意见、建议和对策，参与法律宣传工作。</t>
  </si>
  <si>
    <t>中国共产主义青年团汕尾市委员会</t>
  </si>
  <si>
    <t>教育引导服务青年，维护青少年权益等。</t>
  </si>
  <si>
    <t>汕尾市妇女联合会</t>
  </si>
  <si>
    <t>引领服务联系妇女儿童。宣传马克思主义妇女观和男女平等基本国策，推动妇女积极参与社会治理，加强妇联阵地建设，引导和支持广大妇女参与创新创业，强化家庭文明建设，维护妇女儿童合法权益等。</t>
  </si>
  <si>
    <t>汕尾市妇女儿童活动中心</t>
  </si>
  <si>
    <t>公益二类</t>
  </si>
  <si>
    <t>妇女儿童培训教育阵地、发展妇女儿童事业等。</t>
  </si>
  <si>
    <t>汕尾市工商业联合会</t>
  </si>
  <si>
    <t>发挥民主监督作用，积极参政议政；引导会员积极参加国家经济建设；做好工商界代表人士政治安排推荐工作等。</t>
  </si>
  <si>
    <t>汕尾市文学艺术界联合会</t>
  </si>
  <si>
    <t>汕尾市文联是在中共汕尾市委、市政府领导下的人民团体，是党和政府联系广大文艺家和文艺工作者的桥梁和纽带，出版文学艺术刊物，主办各类文艺活动，创作文艺精品，开展文艺交流，组织开展文艺宣传、采风、培训等。</t>
  </si>
  <si>
    <t>汕尾市书画院</t>
  </si>
  <si>
    <t>书画展览交流，艺术创作与研究、出版刊物等。</t>
  </si>
  <si>
    <t>汕尾市社会科学联合会</t>
  </si>
  <si>
    <t>社科联是市委和市政府领导下的群众团体，是党和政府联系和团结广大社会科学工作者的桥梁和纽带。主要任务是：指导和协调全市社会科学界各个学会、研究会、协会的工作，联络县（市、区）社科联的工作等。</t>
  </si>
  <si>
    <t>汕尾市总工会</t>
  </si>
  <si>
    <t>引导广大职工坚定不移走中国特色社会主义工会发展道路；组织和指导全市各级工会贯彻落实党的全心全意依靠工人阶级的根本指导方针；组织和引导广大职工参与和支持改革；组织动员广大职工参与创业创新创优；发动职工群众共建生态文明等。</t>
  </si>
  <si>
    <t>汕尾市归国华侨联合会</t>
  </si>
  <si>
    <t>侨联是党和政府联系归侨、侨眷和海外侨胞的桥梁纽带。主要职能：服务经济发展、依法维护侨益、拓展海外联谊、参政议政、弘扬中华文化、参与社会建设等，具有民间性、群众性、统战性、涉外性。</t>
  </si>
  <si>
    <t>致公党汕尾市委员会</t>
  </si>
  <si>
    <t>参政议政、民主监督，参加中国共产党领导的政治协商等。</t>
  </si>
  <si>
    <t>农工党汕尾市委员会</t>
  </si>
  <si>
    <t>深入调查研究，履行政治协商、民主监督、参政议政，同时开展义诊献爱心等社会服务工作，开展思想建设和组织建设等。</t>
  </si>
  <si>
    <t>民盟汕尾市委员会</t>
  </si>
  <si>
    <t>参政议政、民主监督、参加中国共产党领导的政治协商等。</t>
  </si>
  <si>
    <t>汕尾市档案馆</t>
  </si>
  <si>
    <t>参公管理事业单位</t>
  </si>
  <si>
    <t>负责进馆范围内档案、资料的管理，负责市政府公开信息的收集、整理并提供利用,负责重要政务活动声像资料的拍摄和收集；组织、指导、督促和检查全市地方志工作，组织编纂《汕尾市志》、《汕尾年鉴》和审查验收县（市、区）志、市直部门志等工作。</t>
  </si>
  <si>
    <t>汕尾市人民防空办公室</t>
  </si>
  <si>
    <t>管理、宣传和组织人民防空建设，战时组织人民群众进行防空袭斗争，平时防范和减轻应急突发事件和灾害事故的危害。负责全市海防基础设施维护管理等。</t>
  </si>
  <si>
    <t>汕尾市发展和改革局</t>
  </si>
  <si>
    <t>负责研究提出全市国民经济和社会发展战略、发展规划和政策，进行总量平衡、结构调整，协调指导总体经济体制改革的宏观调控等。</t>
  </si>
  <si>
    <t>中共汕尾市委机构编制委员会办公室</t>
  </si>
  <si>
    <t>贯彻执行中央和省有关行政管理体制和机构改革以及机构编制管理的方针政策和法律法规，统一管理全市党政群机关和事业单位的机构编制。负责拟订本市行政管理体制和机构改革总体方案并组织实施，审核市直机关、事业单位和县（市、区）机构改革方案。管理市直机关、事业单位的职责配置、机构设置、人员编制和领导职数。监督检查各级行政管理体制和机构改革方案、事业单位管理体制和机构改革方案、市直机关“三定”规定和事业单位机构编制方案以及机构编制政策法规的执行情况等。</t>
  </si>
  <si>
    <t>汕尾市审计局</t>
  </si>
  <si>
    <t>执行国家有关审计工作的方针、政策，研究制定我市审计的地方性规定，制定审计工作规章制度和审计业操作规程，对本级预算和其他财政收支审计。</t>
  </si>
  <si>
    <t>汕尾市住房和城乡建设局</t>
  </si>
  <si>
    <t>贯彻执行国家和省住房和城乡建设行政管理方针、政策、法律、法规。指导全市住房制度改革工作；健全住房保障体系。加强对房地产市场的监管和规范，维护市场秩序及主体行为；承担推进建筑节能减排和行业科技发展的责任，有效降低建筑耗能。负责市区公用基础设施建设。承办市人民政府与省住房和城乡建设厅交办的其他事项。</t>
  </si>
  <si>
    <t>汕尾市建筑工程质量安全监督站</t>
  </si>
  <si>
    <t>建筑工程质量安全监督等。</t>
  </si>
  <si>
    <t>汕尾市建筑工程质量检测站</t>
  </si>
  <si>
    <t>对建筑工程使用的原材料、半成品材料、建筑制品进行质量检测；对建筑结构、建筑桩基工程进行质量检测；对建筑物室内空气环境、建筑材料及构筑物的节能效能进行检测；配合建设主管部门对建筑物、建筑构件和制品、建筑材料等进行质量抽检等。</t>
  </si>
  <si>
    <t>汕尾市建设工程造价管理站</t>
  </si>
  <si>
    <t>贯彻执行国家和省有关建设工程造价管理和工程建设定额的方针、政策和法律法规，负责全市建设工程造价管理和工程建设定额的补充编制、修订、解释、调解、管理工作；指导、监督和检查我市工程建设定额的执行，发布工程造价信息等。</t>
  </si>
  <si>
    <t>汕尾市住房公积金管理中心</t>
  </si>
  <si>
    <t>住房公积金管理中心是不以盈利为目的独立事业单位，主要负责住房公积金管理和运作等。</t>
  </si>
  <si>
    <t>汕尾市数字化城市管理监督指挥中心</t>
  </si>
  <si>
    <t>负责市级数字化城市管理监督指挥中心的建设/管理/维护与升级；负责组织全市数字化城管基础数据的普查、建库、更新、管理工作，负责“12319”城管服务热线的管理，做好与公安110.12345市长热线的对接工作等。</t>
  </si>
  <si>
    <t>汕尾市公用事业事务中心</t>
  </si>
  <si>
    <t>加强市区园林绿化、路灯和市政维修等。</t>
  </si>
  <si>
    <t>汕尾市交通运输局</t>
  </si>
  <si>
    <t>贯彻执行国家和省有关交通运输工作的方针政策和法律法规，起草有关地方性文件并监督实施，组织拟订公路、水路、地方铁路行业发展规划，参与拟订物流业发展规划，指导公路、水路行业有关体制改革工作等。</t>
  </si>
  <si>
    <t>汕尾市交通运输综合执法支队</t>
  </si>
  <si>
    <t>根据交通行政管理法律、法规、规章，具体行使辖区内的公路运政、水路运政、公路路政、航道行政、港口行政、交通工程质量监督等方面的行政执法职责；对公民、法人或者其他组织遵守交通行政管理法律、法规、规章的情况进行监督检查，依法纠正和查处有关违法违规行为，并对违反交通行政管理秩序的行为实施行政处罚等。</t>
  </si>
  <si>
    <t>汕尾市公路事务中心</t>
  </si>
  <si>
    <t>承担全市普通公路建设和养护、交通运输管理、国防交通器材、交通战备物资、应急物资的储备工作等。</t>
  </si>
  <si>
    <t>汕尾市机关事务管理办公室</t>
  </si>
  <si>
    <t>贯彻执行国家、省和市有关机关事务管理的方针政策和法律法规，负责拟定有关市级机关事务管理和后勤保障的规章制度，并组织实施。负责市委、市政府机关大院和市直党政机关办公大楼及办公用房规划、调剂、维修、使用监管及处置工作；负责市直党政机关范围内周转房的调配和管理工作。负责市直党政机关办公用房的房屋所有权、土地使用权等不动产相关权属管理工作，实施统一登记管理等。</t>
  </si>
  <si>
    <t>汕尾市马思聪艺术中心</t>
  </si>
  <si>
    <t>承接会议，汇演，电影等活动等。</t>
  </si>
  <si>
    <t>汕尾新区管理委员会</t>
  </si>
  <si>
    <t>为市人民政府派出机构，在授权或委托范围内依法行使经济建设和发展管理权限，包括贯彻执行国家、省和市有关法律法规、规章和方针政策，依法制定新区规范性文件和政策措施；会同有关部门研究提出发展战略、产业规划、年度发展计划和重点项目计划等。</t>
  </si>
  <si>
    <t>汕尾高新区企业综合服务中心</t>
  </si>
  <si>
    <t>负责为落户高新区红草园区企业提供一站式审批服务工作，承担集中办理行政审批和行政服务的事项；为高新区红草园区科技型企业提供技术研发、融资、创业等一揽式综合服务。</t>
  </si>
  <si>
    <t>汕尾市司法局</t>
  </si>
  <si>
    <t>组织开展全面依法治市重大问题的政策研究；负责全市司法行政工作，包括普法、管理监督指导律师、公证和法律援助、指导基层司法行政工作、司法鉴定；安置帮教、社区矫正、148法律服务、组织全市司法考试等工作、 管理和监督戒毒所；审核规范性文件、行政执法监督、行政复议应诉、法律宣传培训、政府立法工作、政府法律顾问事务、依法行政考核工作等。</t>
  </si>
  <si>
    <t>汕尾市强制隔离戒毒所</t>
  </si>
  <si>
    <t>贯彻执行中央、省市有关强制隔离戒毒工资、戒毒康复和社区戒毒工资的方针政策和法律法规；依法收治强制隔离戒毒人员和调配；承办市人民政府及上级有关部门交办的其他事项等。</t>
  </si>
  <si>
    <t>中华人民共和国汕尾出入境边防检查站</t>
  </si>
  <si>
    <t>负责汕尾港口岸汕尾港区、汕尾新港区、海丰港区、陆丰港区的出入境边防检查工作，同时负责汕尾渔港、马宫渔港港澳流动渔船执勤点港澳流动渔船查验管理工作以及汕尾港、鲘门港、甲子港台湾船舶停泊点台湾船舶出入境边防检查及监护管理工作。</t>
  </si>
  <si>
    <t>汕尾市消防救援支队</t>
  </si>
  <si>
    <t>中华人民共和国综合性消防救援队伍由国务院应急管理部管理，由公安消防部队、武警森林部队退出现役，成建制划归应急管理部后组建成立国家综合性消防救援队伍。承担着防范化解重大安全风险、应对处置各类灾害事故的重要职责，按照纪律部队标准建设管理，是应急救援的主力军和国家队。</t>
  </si>
  <si>
    <t>汕尾市公安局</t>
  </si>
  <si>
    <t>贯彻执行国家有关公安工作的方针、政策和法律法规,部署公安工作,并指导、检查落实。指导、开展危害国家安全的案件、刑事案件和行政案件的侦查工作；管理特种行业；管理出入境工作；管理道路交通安全及机动车、驾驶员工作；管理全市户籍、居民身份证、流动人口等工作；管理看守所、拘留所、戒毒所等监管场所工作；组织实施对来我市的党和国家领导人、省领导等安全警卫工作；负责公共信息网络安全监察工作；组织公安督察工作等。</t>
  </si>
  <si>
    <t>汕尾市公安局城区分局</t>
  </si>
  <si>
    <t>贯彻执行国家有关公安工作的方针、政策和法律法规,部署公安工作,并指导、检查落实。指导、开展危害国家安全的案件、刑事案件和行政案件的侦查工作；管理出入境工作；管理道路交通安全及机动车、驾驶员工作；管理户籍、居民身份证、流动人口等工作。</t>
  </si>
  <si>
    <t>汕尾市公安局红海湾分局</t>
  </si>
  <si>
    <t>汕尾市公安局尖山分局</t>
  </si>
  <si>
    <t>贯彻执行国家有关公安工作的方针、政策和法律法规，部署公安工作，并指导、检查落实， 维护社会治安秩序，管理、指导出入境工作, 指导对危害国家安全的案件和刑事案件的侦查工作，指导公安机关组织建设和公安民警队伍建设等。</t>
  </si>
  <si>
    <t>汕尾市国家安全局</t>
  </si>
  <si>
    <t>负责开展国家安全工作。</t>
  </si>
  <si>
    <t>广东省汕尾市中级人民法院</t>
  </si>
  <si>
    <t>负责审判法律规定由市法院审判的刑事、民事、行政等第一、第二审案件，审查处理不服本院和下级人民法院判决、裁定的各类申诉和申请再审案件等职能。</t>
  </si>
  <si>
    <t>广东省汕尾市人民检察院</t>
  </si>
  <si>
    <t>根据宪法规定，人民检察院是国家法律监督机关，履行法律监督等职能。</t>
  </si>
  <si>
    <t>中共汕尾市委党校</t>
  </si>
  <si>
    <t>党政干部培训、轮训、党的哲学社会科学研究等。</t>
  </si>
  <si>
    <t>汕尾市文化广电旅游体育局</t>
  </si>
  <si>
    <t>贯彻执行党和国家关于文化艺术、广播影视、新闻出版、著作权的方针、政策和法规，把握正确的创作导向；拟定全市文化广电新闻出版事业发展规划和管理办法，并组织实施和监督检查等。</t>
  </si>
  <si>
    <t>汕尾市文化馆</t>
  </si>
  <si>
    <t>主要职责是组织、开展全市群众文化艺术活动；培训辅导文艺骨干；组织辅导和研究群众文艺创作；建立文化志愿者服务团队，组织开展文化志愿服务活动；送戏下乡；参加对外文化艺术交流；贯彻执行全市非物质文化遗产的规划、保护，实施和指导开展全市非物质文化遗产的普查、认定、申报和交流传播工作以及其它交办事务。</t>
  </si>
  <si>
    <t>汕尾市图书馆</t>
  </si>
  <si>
    <t>书籍报刊杂志借阅、电子阅览等。</t>
  </si>
  <si>
    <t>汕尾市文化旅游体育发展中心</t>
  </si>
  <si>
    <t>承担汕尾市文化、旅游、体育产业发展调研，资源普查、策划，对外交流，开展体育赛事活动等。</t>
  </si>
  <si>
    <t>汕尾市体育场馆中心</t>
  </si>
  <si>
    <t>负责制订体育场馆中心的管理办法及发展规划；协助承办各类文化旅游体育活动；负责推动体育场馆的产业运营管理，拓展青少年体育和群众性体育运动项目的培训等。</t>
  </si>
  <si>
    <t>汕尾市体育运动学校</t>
  </si>
  <si>
    <t>贯彻执行国家体育学校的政策法规，开展体育教学，培养体育人才，负责运动员义务教育阶段的文化教学；承担实施国家“奥运争光计划”和“全民健身计划”，承担汕尾各级各类运动员的训练、比赛任务，配合有关部门举办我市的各类体育比赛及组织参加省级以上各类青少年体育比赛；承担上级部门下达的各项任务。</t>
  </si>
  <si>
    <t>汕尾广播电视台</t>
  </si>
  <si>
    <t>新闻宣传、节目采编、制作、审查、播出、传输、发射、转播、新技术科研应用及广播电视覆盖网的建设，维护工作。节目安全播出和设备设施的安全防范工作，确保党和政府的政令畅通等。</t>
  </si>
  <si>
    <t>汕尾市代建项目事务中心</t>
  </si>
  <si>
    <t>负责市政府投资实属非经营性项目建设期间的集中建设管理，代表市政府履行项目建设管理职责，依法组织开展代建项目的实施和管理工作，承办市政府和上级主管部门交办的其他事项。</t>
  </si>
  <si>
    <t>汕尾市统计局</t>
  </si>
  <si>
    <t>贯彻执行国家有关统计工作的方针政策、方法制度和法律法规；承担组织领导和协调全市统计工作，确保统计数据真实、准确、及时的责任；拟订和实施统计工作规章、规划和统计调查计划；指导和监督检查各县(市、区)、各部门统计和国民经济核算工作；监督检查统计法律、法规和制度的实施；指导全市统计工作等。</t>
  </si>
  <si>
    <t>国家统计局汕尾调查队</t>
  </si>
  <si>
    <t>汕尾调查队既是政府统计调查机构，也是统计执法机构，依法独立行使统计调查、统计监督的职权，独立向国家统计局和广东调查总队上报调查结果，并对上报的调查资料的真实性负责。同时，承担地方政府委托的各项统计调查任务等。</t>
  </si>
  <si>
    <t>汕尾市科学技术局</t>
  </si>
  <si>
    <t>全市实施创新驱动发展战略、促进科技创新强市建设的规划，及促进科技发展、引进国（境）外智力等方面的规划和政策并组织实施；统筹推进全市创新体系建设和科技体制改革，会同有关部门健全科技创新激励机制；建立科研项目评估和资金使用监管机制等。</t>
  </si>
  <si>
    <t>汕尾市生产力促进中心</t>
  </si>
  <si>
    <t>促进对外科技交流与合作；为中小企业技术创新提供信息、技术、融资、人才培训、管理咨询等服务；承担科技成果推广和市科技局交办的其他工作任务等。</t>
  </si>
  <si>
    <t>先进能源科学与技术广东省实验室汕尾分中心</t>
  </si>
  <si>
    <t>分中心聚焦国家战略目标和广东省重大需求，围绕广东省海上风电产业布局、汕尾海上风电及其他多种能源建设规划，建设重大科研基础设施，汇聚能源领域优势高校、科研机构和高新技术企业研发力量，引进和培育高水平科研人才，开展应用基础研究和创新性应用研究，攻克海风领域和多能互补领域关键核心技术。充分发挥“研发中心、产业基地、项目建设”综合效应，依托海上风电项目，加快海上风电产业聚集发展，成为振兴汕尾革命老区、打造高端装备制造产业集群、支撑国家和区域产业转型升级的重要支撑。</t>
  </si>
  <si>
    <t>汕尾市教育局</t>
  </si>
  <si>
    <t>起草有关地方性法规、规章草案和政策并组织实施。组织拟订全市教育改革和发展规划及实施办法，制定年度教育改革和发展工作重点、规划，组织和协调有关部门对规划实施状况进行监督检查和评估。会同有关部门规划、指导学校布局调整，负责教育事业相关数据的统计、分析和发布等。</t>
  </si>
  <si>
    <t>汕尾市林伟华中学</t>
  </si>
  <si>
    <t>承办普通高中的学历教育等。</t>
  </si>
  <si>
    <t>汕尾市实验初级中学</t>
  </si>
  <si>
    <t>教育学生，为国家培养人才，提高人口素质，文化水平等。</t>
  </si>
  <si>
    <t>汕尾市实验小学</t>
  </si>
  <si>
    <t>教育与教学。</t>
  </si>
  <si>
    <t>汕尾市实验幼儿园</t>
  </si>
  <si>
    <t>幼儿园围绕“一切为了孩子”的宗旨，以安全工作为主线，以科研为先导，深化教育改革，树立以幼儿发展为本的教育理念，保教结合，有计划、有步骤地开展各项教育教学活动，提高教师的师德修养和业务能力，努力创建平安校园。</t>
  </si>
  <si>
    <t>汕尾市机关幼儿园</t>
  </si>
  <si>
    <t>市机关幼儿园成立于一九九二年，具体职能是围绕幼儿园的整体工作计划,严格按照《幼儿一日活动表》，以安全工作为主线，保教结合，有计划、有步骤地开展各项教育教学活动，提高教师的师德修养和业务能力，努力为幼儿创建一个健康和谐，积极向上平安校园，出色完成上级交给的任务。</t>
  </si>
  <si>
    <t>汕尾市职业技术学校</t>
  </si>
  <si>
    <t>贯彻执行党和国家的教育方针、政策、法律、法规，坚持社会主义办学方向，依法治教，积极培养本区域急需的各种中等职业人才和创业人才；制定与地区经济和社会发展相适应的教育发展规划和年度工作计划并组织实施；依法对学校全面管理，施行学历教育和职业培训相结合、职前教育和职后教育相结合，实行普通全日制教育，农学结合弹性学分制及中短期培训等。</t>
  </si>
  <si>
    <t>汕尾市第三幼儿园</t>
  </si>
  <si>
    <t>根据幼儿身心对幼儿进行体、智、德、美全面发展，促进其身心健康和谐发展的特点和规律，实行保育与教育相结合的原则。</t>
  </si>
  <si>
    <t>汕尾市教师发展中心</t>
  </si>
  <si>
    <t>助力教师提升，促进教育发展；承担教育教学研究、教育信息化建设和师资培训工作。</t>
  </si>
  <si>
    <t>汕尾市特殊教育学校</t>
  </si>
  <si>
    <t>贯彻执行德、智、体、美、劳全面发展的方针，优化特殊教育结构，基本形成适应残疾人教育和发展需要的特殊教育体系，承担全市残疾儿童少年九年义务教育，发展残疾儿童学前教育、残疾人职业教育。</t>
  </si>
  <si>
    <t>汕尾开放大学</t>
  </si>
  <si>
    <t>按照教育部门规定培养成人专科到本科各层次毕业生，社区教育、老年教育、新型职业农民教育和各类培训。</t>
  </si>
  <si>
    <t>汕尾职业技术学院</t>
  </si>
  <si>
    <t>培养职业教育技术人才。</t>
  </si>
  <si>
    <t>汕尾市科学技术协会</t>
  </si>
  <si>
    <t>组织实施国务院《全民科学素质行动计划纲要》；宣传、普及科学技术，筹建科普设施；组织科技人员学术交流；管理科技专业学会；开展青少年科技活动；开展科技馆展教活动等。</t>
  </si>
  <si>
    <t>汕尾日报社</t>
  </si>
  <si>
    <t>新闻出版。</t>
  </si>
  <si>
    <t>汕尾市信访局</t>
  </si>
  <si>
    <t>市委、市政府的工作部门，受理群众来信来访，网上信访，手机短信信访、负责市网上信访信息系统工作，督查督办、复查复核信访案件，调研指导信访事项、协调处理群体性案件，并履行出差权、督查权、建议权的职能等。</t>
  </si>
  <si>
    <t>汕尾市退役军人事务局</t>
  </si>
  <si>
    <t>贯彻执行国家退役军人相关工作政策并组织实施。建立健全退役军人管理保障体制，协调各方力量更好为军人军属服务，维护军人军属合法权益，让军人成为全社会尊崇的职业。</t>
  </si>
  <si>
    <t>汕尾市退役军人服务中心</t>
  </si>
  <si>
    <t>承担退役军人政策咨询、权益维护、法律援助和信息服务等工作。</t>
  </si>
  <si>
    <t>汕尾市军队离休退休干部休养所</t>
  </si>
  <si>
    <t>负责军队离退休干部、退休志愿兵、军队无军籍退休退职职工接收安置和休养工作等。</t>
  </si>
  <si>
    <t>汕尾市市场监督管理局</t>
  </si>
  <si>
    <t>将市工商行政管理局、市质量技术监督局、市食品药品监督管理局（市食品安全委员会办公室）的职责，以及市科学技术局（市知识产权局）的专利管理职责，市发展和改革局的价格监督检查和反垄断执法职责，市商务局的经营者集中反垄断相关职责等整合，组建市市场监督管理局，加挂市知识产权局牌子。市食品安全委员会的具体工作由市市场监督管理局承担。</t>
  </si>
  <si>
    <t>汕尾市市场监督管理局红海湾分局</t>
  </si>
  <si>
    <t>负责辖区范围内市场综合监督管理、知识产权管理和综合执法工作负责辖区范围内直接实施和审查上报的行政许可工作；承办辖区范围内各类企业（不包括外商投资企业）、农民专业合作社和从事经营活动的单位、个人等市场主体的登记注册及信用分类监管；承办市场监督管理局和辖区管理委员会交办的其他事项。</t>
  </si>
  <si>
    <t>汕尾市食品药品检验所</t>
  </si>
  <si>
    <t>依法实施食品（含保健食品）、药品、化妆品和医疗器械的质量安全检验检测，承担上级交办的其他工作任务。</t>
  </si>
  <si>
    <t>中共汕尾市委党史研究室</t>
  </si>
  <si>
    <t>贯彻落实中央、省委和市委有关党史工作的方针、政策，制定汕尾党史工作规划和计划，并组织实施。完成上级交办的其他党史工作等。</t>
  </si>
  <si>
    <t>汕尾市政务服务数据管理局</t>
  </si>
  <si>
    <t>组织起草全市政务服务和政务信息化相关政策和地方性法规、规章草案并组织实施。完成市委、市政府和省政务服务数据管理局交办的其他任务。</t>
  </si>
  <si>
    <t>汕尾市公共资源交易中心</t>
  </si>
  <si>
    <t>实施政府采购、土地使用权、矿业权，工程建设项目招标、国有产权等各类公共资源交易活动提供场所、设施和服务等。</t>
  </si>
  <si>
    <t>汕尾市大数据管理中心</t>
  </si>
  <si>
    <t>参与组织实施全市机关网络平合（含统一互联网出口）、数据中心、数据备份中心，安全支撑平台等电子政务基础设施的建设；参与建立政务信息资源目录体系与交换体系，形成人口法人基础库和其他市级公共政务信息资源库，组织实施政务信息资源交换平台建设，促进全市各部门之间信息资源共享；参与拟订政务信息化建设规划和咨询评估工作；协助市级党政机关按照全市统一规划开展电子政务建设，向委托单位派驻人员提供技术指导；负责承办主管部门交办的其他工作。</t>
  </si>
  <si>
    <t>汕尾市体育彩票中心</t>
  </si>
  <si>
    <t>负责全市辖区内体育彩票的销售监督、管理工作。</t>
  </si>
  <si>
    <t>中共汕尾市委机要和保密局</t>
  </si>
  <si>
    <t>完成市委和上级关于机要保密工作部署任务等。</t>
  </si>
  <si>
    <t>汕尾品清湖新区管理委员会（汕尾新区管理委员会）筹备组</t>
  </si>
  <si>
    <t>负责品清湖生态建设和环境保护、规划建设、经济发展。</t>
  </si>
  <si>
    <t>汕尾市财政局</t>
  </si>
  <si>
    <t>执行国家财政税收、国有资产监督、法规制度、方针政策、编制年度预结算草案并组织执行、制定财政和预结算收入计划、管理和监督各项财政支出等。</t>
  </si>
  <si>
    <t>汕尾市财政局投资评审中心</t>
  </si>
  <si>
    <t>贯彻执行国家和省有关法律法规，承担财政性投资项目的可行性评估、论证的技术性、服务性工作；负责财政性投资项目的工程概算审核及预(结)算、决算审查工作；负责财政性投资项目招标标底审查和财务效益评估。</t>
  </si>
  <si>
    <t>汕尾市财政局国库支付中心</t>
  </si>
  <si>
    <t>配合建设和完善国库单一帐户体系，协助预算控制和用款计划审核工作，建立预算单位收支总帐及分类管理系统，承担集中支付的财政资金审核、支付和会计核算工作，承担财政支付和收付系统内部的监督检查、系统维护，负责国债兑付资金管理的具体操作业务等。</t>
  </si>
  <si>
    <t>汕尾市注册会计师协会</t>
  </si>
  <si>
    <t>办理本地区执业人员申请注册的初审和报批手续以及本地区注册会计师转所手续。办理本地区注册会计师执业年检的初审和报批手续。负责办理上级交办的其他事项。</t>
  </si>
  <si>
    <t>汕尾市财政信息中心</t>
  </si>
  <si>
    <t>财政信息系统日常运维，办公自动化推广实施，机房管理建设，网络部署运维等。</t>
  </si>
  <si>
    <t>汕尾市票据管理中心</t>
  </si>
  <si>
    <t>供应财政票据、核销财政票据、监督财政票据的使用等。</t>
  </si>
  <si>
    <t>中共汕尾市委外事工作委员会办公室</t>
  </si>
  <si>
    <t>组织、协调、实施重要出访活动；组织接待外国访汕的国家、党宾、议会外宾、友好人士、工商界领袖以及其他重要来宾；接待和管理来汕从事公务活动的各国外交人员和外国记者。负责与外国外交、领事机构的业务联系和交涉事宜等。</t>
  </si>
  <si>
    <t>汕尾市人民政府驻广州办事处</t>
  </si>
  <si>
    <t>联络接待；宣传推介；招商引资；信访维稳等。</t>
  </si>
  <si>
    <t>汕尾市金融工作局</t>
  </si>
  <si>
    <t>推动地方金融改革发展;协调组织对地方金融机构的管理，打击和处置非法集资，整顿和规范金融秩序，处置化解金融风险，加强社会信用建设。推动企业改制上市等。</t>
  </si>
  <si>
    <t>汕尾市生态环境局</t>
  </si>
  <si>
    <t>加强环境保护规划，完善环境保护与全市经济、社会协调发展的宏观控制机制，增强生态环境保护的综合能力等。</t>
  </si>
  <si>
    <t>广东省汕尾生态环境监测站</t>
  </si>
  <si>
    <t>开展环境质量监测、污染源监督性监测和突发环境污染事件应急监测；承担环境监测网建设和运行，收集、管理环境监测数据，开展环境状况调查和评价，编制环境监测报告；以及承担环境保护部门委托的其他环境监测技术支持工作。</t>
  </si>
  <si>
    <t>汕尾市生态环境局城区分局</t>
  </si>
  <si>
    <t>组织实施污染物排放总量控制制度；负责辖区污染防治与监管、生态环境问题的统筹协调和监管；组织开展辖区生态保护工作、污染事故和生态破坏事件的调处、突发生态环境事件的应急处理；负责处理辖区生态环境矛盾纠纷、信访维稳、开展生态环境综合执法、检查、处置；实施辖区内市局授权审批的建设项目环保设施“三同时”制度；承担市局授权范围内的生态环境许可工作。负责辖区内民用核与辐射安全日常监管及核应急管理、环统和污普、生态环境宣教、科技工作；开展辖区内污染源监督、执法、应急、环境质量监测；协助开展生态环境保护责任考核；指导、协调、监督辖区内镇场生态环境工作。</t>
  </si>
  <si>
    <t>汕尾市生态环境局海丰分局</t>
  </si>
  <si>
    <t>汕尾市生态环境局陆丰分局</t>
  </si>
  <si>
    <t>加强环境保护规划，完善环境保护增强生态环境保护的综合能力等。</t>
  </si>
  <si>
    <t>汕尾市生态环境局陆河分局</t>
  </si>
  <si>
    <t>汕尾市生态环境局华侨分局</t>
  </si>
  <si>
    <t>负责辖区内生态环境问题的统筹协调和监督管理；组织开展生态环境保护执法检查；完成市生态环境局交办的其他工作任务。</t>
  </si>
  <si>
    <t>汕尾市生态环境局红海湾分局</t>
  </si>
  <si>
    <t>进行生态环境建设，负责辖区生态环境污染防治监督管理、实施生态污染治理工作，生态环境保护工作，污染源监督性监测、执法监测和应急监测、协助开展生态环境保护责任考核，生态环境执法检查，处理生态环境信访维稳、矛盾纠纷相关工作，承担市生态环境局授权范围内生态环境许可工作。</t>
  </si>
  <si>
    <t>汕尾市工业和信息化局</t>
  </si>
  <si>
    <t>主管全市工业和信息化产业政府组成部门，贯彻执行国家和省有关国民经济运行和信息化工作的方针政策和法律法规；组织实施工业和信息化领域发展规划、计划及有关产业政策；指导工业和信息化领域的技术进步和技术创新等。</t>
  </si>
  <si>
    <t>汕尾无线电监测站</t>
  </si>
  <si>
    <t>配合市工业和信息化部门监测无线电台站的电台操作程序和核电项目；查找无线电干扰源和未经批准使用的无线电台站；承担预备役电磁频谱管理工作等。</t>
  </si>
  <si>
    <t>汕尾市中小企业服务中心</t>
  </si>
  <si>
    <t>承担为中小企业提供创业辅导、市场营销、投资融资等业务咨询：对中小企业人才引进、人员培训、对外合作、展览展销和法律财务咨询等服务；联系和引导各类社会中介机构主动为中小企业提供就近、及时服务等。</t>
  </si>
  <si>
    <t>汕尾市节能中心</t>
  </si>
  <si>
    <t>参与节能监察计划、标准、规程等相关研究工作；组织节能产品、技术设备和新机制推广；负责开展节能宣传培训、科普及信息化建设、咨询服务；负责管理汕尾市区域能源管理信息化平台，实时监测汕尾市重点用能单位耗能情况等。</t>
  </si>
  <si>
    <t>汕尾市商务局</t>
  </si>
  <si>
    <t>拟订全市商务、口岸和电子商务发展战略、规划、计划并组织实施；牵头拟订有关健全和规范城乡市场发展的政策措施；负责整顿和规范市场经济秩序的相关协调工作；分析研究本市投资环境，为境内外投资者提供环境考察、信息咨询、政策解答等。</t>
  </si>
  <si>
    <t>汕尾进出境货运车辆检查场</t>
  </si>
  <si>
    <t>为出入境货运车辆提供报关报检及搬运装卸、仓储、停车、车辆维修等服务。</t>
  </si>
  <si>
    <t>汕尾市市场物业管理总站</t>
  </si>
  <si>
    <t>负责指导、协调全市市场物业管理工作，组织开展有关市场公共安全、公共卫生、公共文化、市场文明建设和管理服务等工作，负责对市辖区范围内的市场培育、建设开发、市场布局、市场规划的规范管理服务，对辖区内的各类社办市场、物业小区等开展租赁、代管服务工作，负责对市辖区、各类申办市场的勘查与审核工作等。</t>
  </si>
  <si>
    <t>汕尾市应急管理局</t>
  </si>
  <si>
    <t>负责应急管理工作，指导全市各地区各部门应对安全生产类、自然灾害类等突发事件和综合防灾减灾救灾工作。负责安全生产综合监督管理和工矿商贸行业安全生产监督管理工作。承担市应对较大灾害指挥部工作，综合研判突发事件发展态势并提出应对建议，协助市委、市政府指定的负责同志组织较大灾害应急处置工作等。</t>
  </si>
  <si>
    <t>汕尾市应急管理宣传教育中心</t>
  </si>
  <si>
    <t>承担全市应急管理、防灾减灾和安全生产宣传培训工作；承担全市安全生产资格考试工作。</t>
  </si>
  <si>
    <t>汕尾市人民政府国有资产监督管理委员会</t>
  </si>
  <si>
    <t>根据市政府授权，代表政府履行出资人职责监管市属经营性国有资产。承担监督市属国有企业资产保值增值的责任。指导推进国有企业改革和重组，推进国有企业的现代企业制度建设，完善公司治理结构，推动市属国有经济布局和结构的战略性调整等。</t>
  </si>
  <si>
    <t>汕尾市国有企业服务中心</t>
  </si>
  <si>
    <t>指导国有企业对资产的有效管理及开展资产移交，人员安置、各类资产的清理处置等工作。协助制订市属国有企业委派董事、财务总监等有关规章制度和考核办法并承担有关日常服务工作；完成市政府和市国资委交办的其它任务。</t>
  </si>
  <si>
    <t>汕尾市海洋经济发展总公司</t>
  </si>
  <si>
    <t>公司履行管理属下六家科级企业，并指导经营管理；承接政府交办经济新开发项目。</t>
  </si>
  <si>
    <t>汕尾市市区盐田管理中心</t>
  </si>
  <si>
    <t>依照国家、省和市有关国有资产管理的法律、法规，负责管理原汕尾市市区盐务局管辖的各盐业固定资产；完成市人民政府和市国资委交办的其他任务。</t>
  </si>
  <si>
    <t>汕尾市供销合作联社</t>
  </si>
  <si>
    <t>行政类</t>
  </si>
  <si>
    <t>对全市供销社系统进行指导、协调、监督、服务以及承办市委市政府和上级社交办的任务。</t>
  </si>
  <si>
    <t>汕尾市二轻工业集团公司</t>
  </si>
  <si>
    <t>负责轻工业管理、服务、指导和协调等。</t>
  </si>
  <si>
    <t>汕尾市商业企业集团公司</t>
  </si>
  <si>
    <t>企业</t>
  </si>
  <si>
    <t>负责管理市直商业系统十家国有公司，承担市委、市政府的多项中心任务。</t>
  </si>
  <si>
    <t>汕尾市物资总公司</t>
  </si>
  <si>
    <t>服务全市工农业生产、建设；组织对全市二轻物资系统的计划、调配、供应；承担市委市政府和上级交办的任务。</t>
  </si>
  <si>
    <t>汕尾市投资促进局</t>
  </si>
  <si>
    <t>统筹协调和指导全市的投资促进、招商引资工作；拟订本市促进外来投资和改善投资环境的政策措施；拟订全市招商引资的发展战略、中长期规划和年度计划并组织实施；建立和完善汕尾市常态化招商引资工作机制；负责全市招商引资宣传推介工作；负责全市招商引资信息的收集、筛选、发布和服务；负责招商引资信息化建设；负责全市招商引资统计和分析等。</t>
  </si>
  <si>
    <t>汕尾市邮政业安全中心</t>
  </si>
  <si>
    <t>承担市邮政业运行安全监测、行业服务质量监控及申诉，安全生产监督、调研等。</t>
  </si>
  <si>
    <t>汕尾市农业农村局</t>
  </si>
  <si>
    <t>主管农业农村工作的市政府工作部门。</t>
  </si>
  <si>
    <t>汕尾市农产品质量检验测试中心</t>
  </si>
  <si>
    <t>承担农产品质量检验检测工作；承担全市农产品质量安全标准的宣传贯彻和检测技术的培训等。</t>
  </si>
  <si>
    <t>汕尾市农业机械化技术推广站</t>
  </si>
  <si>
    <t>承担农机安全宣传教育，承担农业、畜牧业、渔业机械化产品及农机化技术的推广，指导农机推广体系建设；承担农机管理系统和从事农业机械工作相关人员的岗位培训等。</t>
  </si>
  <si>
    <t>汕尾市农业科学院</t>
  </si>
  <si>
    <t>从事农业综合研究，良种良法引进、试验、示范、推广，农科宣传、培训、下乡服务等。</t>
  </si>
  <si>
    <t>汕尾市农业科技推广服务中心</t>
  </si>
  <si>
    <t>承担农业新品种肯新技术在引进及推广等工作；承担农作物种子和水产品质量检验检测；承担畜禽遗传资源保护利用及改良工作，负责建设畜禽渔业良种示范基地等。</t>
  </si>
  <si>
    <t>汕尾市动物疫病预防控制中心</t>
  </si>
  <si>
    <t>负责动物及其产品的检疫工作，承担动物疫病的监测、诊断、流行病学调查等工作。</t>
  </si>
  <si>
    <t>汕尾市海洋综合执法支队</t>
  </si>
  <si>
    <t>承担海洋监察、渔政管理、渔船渔港监督和渔业船舶检验工作;负责管辖海域的巡航监视、监督管理、依法查处违法活动，维护国家海洋与渔业权益;指导全市海洋与渔业执法队伍建设。</t>
  </si>
  <si>
    <t>汕尾市林业局</t>
  </si>
  <si>
    <t>林业及其生态保护修复的监督管理；组织林业生态保护修复和造林绿化森林和草原资源的监督管理；陆生野生动植物资源监督管理；湿地资源的监督管理；完成市委、市政府以及省林业局交办的其他任务。</t>
  </si>
  <si>
    <t>汕尾市国有吉溪林场</t>
  </si>
  <si>
    <t>承担林场的森林管护、培育和经营等。</t>
  </si>
  <si>
    <t>汕尾市国有黄羌林场</t>
  </si>
  <si>
    <t>维护林区生态稳定，同时下属四个村委兼任镇级职能。</t>
  </si>
  <si>
    <t>汕尾市国有罗经嶂林场</t>
  </si>
  <si>
    <t>贯彻执行党和国家的方针、政策、执行汕尾市林业局的部署安排，完成市局下达的各项工作任务；负责国有林、生态公益林的森林资源保护和管理。</t>
  </si>
  <si>
    <t>汕尾市国有湖东林场</t>
  </si>
  <si>
    <t>汕尾市国有东海岸林场</t>
  </si>
  <si>
    <t>汕尾市国有红岭林场</t>
  </si>
  <si>
    <t>汕尾市自然资源局</t>
  </si>
  <si>
    <t>履行全民所有土地、矿产、森林、草原、湿地、水、海洋等自然资源资产所有者职责和所有国土空间用途管制职责。完成市委、市政府和省自然资源厅交办的其他任务等。</t>
  </si>
  <si>
    <t>汕尾市土地开发储备中心</t>
  </si>
  <si>
    <t>承担土地开发整理项目管理工作，负责实施耕地后备资源整理和储备工作；根据土地利用总体规划、城市规划和市场需求，实施收购和储备土地，对列入储备的土地实施前期开发、管理市政府依法收回的闲置土地，并纳入 储备土地开发；负责储备土地招商洽谈及土地出让前的准备工作等。</t>
  </si>
  <si>
    <t>汕尾市征地服务中心</t>
  </si>
  <si>
    <t>负责指导和协助市区征地业务性工作，为省和国家重点工程项目征地提供服务；协助征地单位选址定点，编制可行性报告，组织征地范围的调查勘测，拟定征地补偿安置方案和报批材料，督促落实征地有关事项等。</t>
  </si>
  <si>
    <t>汕尾市自然资源档案馆</t>
  </si>
  <si>
    <t>承担接收、保管城市基建档案工作；指导全市各单位与城市有关基建档案业务。</t>
  </si>
  <si>
    <t>汕尾市不动产登记中心</t>
  </si>
  <si>
    <t>承担不动产登记的受理、初审、颁证等工作，负责市区房地产交易管理、产权产籍管理、房地产价格认定、房屋征收补偿确认、市区保障房的建设与管理、房地产档案管理，承办市政府及上级主管部门交办的其他任务等。</t>
  </si>
  <si>
    <t>汕尾市水务局</t>
  </si>
  <si>
    <t>主要负责保障水资源的合理开发利用；负责生活、生产经营和生态环境用水的统筹和保障；负责节约用水工作；负责提出水利固定资产投资规模、方向及市级财政性资金安排建议并组织指导实施；负责水土保持工作；负责落实综合防灾减灾规划相关要求，组织编制洪水干旱灾害防治规划、防护标准并指导实施等。</t>
  </si>
  <si>
    <t>广东省汕尾市气象局</t>
  </si>
  <si>
    <t>负责本行政区域内气象事业发展规划、计划的制定及气象业务建设的组织实施；负责本行政区域内气象设施建设项目的审查；对本行政区域内的气象活动进行指导、监督和行业管理等。会同县（市）人民政府对县（市）气象机构实施以部门为主的双重管理。</t>
  </si>
  <si>
    <t>汕尾市突发事件预警信息发布中心</t>
  </si>
  <si>
    <t>承担市级自然灾害、事故灾难和公共卫生等突发事件发布平台的建设、运行和维护工作，建立预警发布与传播渠道、负责科普知识宣传教育等。</t>
  </si>
  <si>
    <t>汕尾海事局</t>
  </si>
  <si>
    <t>汕尾辖区水上交通安全监管，组织协调水上交通安全事故应急救援工作等。</t>
  </si>
  <si>
    <t>汕尾市民政局</t>
  </si>
  <si>
    <t>贯彻执行国家、省关于民政工作的法律、法规和方针、政策；组织起草全市民政工作的规范性文件，并组织实施和监督;研究拟订全市民政事业发展规划；指导全市民政工作的改革和发展等。</t>
  </si>
  <si>
    <t>汕尾市救助管理站</t>
  </si>
  <si>
    <t>主要负责对汕尾市区范围内生活无着的流浪乞讨人员的临时救助、救治、管理、教育、护送等。</t>
  </si>
  <si>
    <t>汕尾市儿童福利院</t>
  </si>
  <si>
    <t>提供收养、送养孤儿、弃婴、残疾儿童及涉外送养服务等。</t>
  </si>
  <si>
    <t>汕尾市残疾人联合会</t>
  </si>
  <si>
    <t>具有“代表、服务、管理”职能：代表残疾人共同利益，维护残疾人合法权益；团结帮助残疾人，为残疾人服务；履行法律赋予的职责，承担政府委托的任务，管理和发展残疾人事业等。</t>
  </si>
  <si>
    <t>汕尾市社会保险基金管理局</t>
  </si>
  <si>
    <t>经办市直的社会保险业务和指导全市的社会保险业务工作等。</t>
  </si>
  <si>
    <t>汕尾市社会保险基金管理局市区分局</t>
  </si>
  <si>
    <t>经办汕尾市城区的社会保险业务，承办城区人民政府、人力资源和社会保障部门交办的其他事项。</t>
  </si>
  <si>
    <t>汕尾市社会保险基金管理局红海湾经济开发区分局</t>
  </si>
  <si>
    <t>经办红海湾的社会保险业务等。</t>
  </si>
  <si>
    <t>汕尾市人力资源和社会保障局</t>
  </si>
  <si>
    <t>人才交流服务、专业技术考试、职称评审、事业单位人事管理、劳动关系、劳动监察执法、社会保险、专业技术人员培训、就业促进、职业技能建设、社保基金监督与审计、工伤失业、养老保险、工资福利政策执行及协调指导、人事考试、劳动人事仲裁等。</t>
  </si>
  <si>
    <t>汕尾市人才和职业介绍服务中心</t>
  </si>
  <si>
    <t>为求职者和用人单位提供求职、招聘信息登记、劳动政策咨询和就业指导；为求职者提供职业能力、择业方向的测试；为用人单位和求职者办理档案挂靠，开展社会保险、用工手续、劳动合同鉴证等劳动保障事务代理业务；协助组织市内、外劳动力交流活动等。</t>
  </si>
  <si>
    <t>汕尾市劳动就业服务管理中心</t>
  </si>
  <si>
    <t>负责全市制订和组织实施就业发展规划；调节社会劳动力；指导公共就业服务工作；统筹劳动力就业；开展对外劳务协作；驻汕单位及市直单位用工管理等。</t>
  </si>
  <si>
    <t>汕尾市高级技工学校</t>
  </si>
  <si>
    <t>培养专业技术人才等。</t>
  </si>
  <si>
    <t>汕尾市红十字会</t>
  </si>
  <si>
    <t>开展备灾救灾工作。组织开展初级卫生救护知识培训、健康教育、普及卫生和防病知识宣传工作。协助政府开展无偿献血、艾滋病预防、造血干细胞等宣传推动工作。开展人道主义社会服务和红十字青少年活动等。</t>
  </si>
  <si>
    <t>汕尾市卫生健康局</t>
  </si>
  <si>
    <t>贯彻落实党中央关于卫生健康工作的方针政策和决策部署，按省委和市委工作要求，在履行职责过程中坚持和加强党对卫生健康工作的集中统一领导。</t>
  </si>
  <si>
    <t>汕尾市疾病预防控制中心</t>
  </si>
  <si>
    <t>疾病预防与控制、突发公共卫生事件应急处理、疫情报告及健康相关因素信息管理、健康危害因素监测与干预、实验室检测分析与评价、健康教育与健康促进、技术管理与应用研究指导等。</t>
  </si>
  <si>
    <t>汕尾市慢性病防治站</t>
  </si>
  <si>
    <t>汕尾市慢性病防治站是疾病预防机构的重要组成部分，从事结核病、麻风病、精神病、皮肤性病、艾滋病等重大疾病防治工作，负担全市美沙酮维持治疗等工作。</t>
  </si>
  <si>
    <t>汕尾市中心血站</t>
  </si>
  <si>
    <t>负责市辖区内采供血工作.保证血液质量.满足临床用血需要等。</t>
  </si>
  <si>
    <t>汕尾市妇幼保健院</t>
  </si>
  <si>
    <t>承担全市妇女、儿童保健等工作。</t>
  </si>
  <si>
    <t>汕尾市健康教育所</t>
  </si>
  <si>
    <t>负责开展全市健康教育宣传等工作。</t>
  </si>
  <si>
    <t>汕尾市医疗急救指挥中心</t>
  </si>
  <si>
    <t>负责全市急救医疗的调度工作，承担着全市的日常院前急救，突发公共卫生事件的处置和重大灾害事件的救援工作以及上级交办的其他相关任务。</t>
  </si>
  <si>
    <t>汕尾市卫生健康药具服务中心</t>
  </si>
  <si>
    <t>承担避孕节育知识的宣传、做好全市药具计划、调拨、发放等工作。</t>
  </si>
  <si>
    <t>汕尾市计划生育服务中心</t>
  </si>
  <si>
    <t>计划生育手术和手术后并发症后遗症的诊断处理；查还查孕及计划生育相关技术服务等。</t>
  </si>
  <si>
    <t>汕尾市爱国卫生运动委员会办公室</t>
  </si>
  <si>
    <t>承担全市爱国卫生运动委员会日常工作，协调市爱卫委员部门、社会团体和各县（市、区）开展爱国卫生工作及承办市爱卫会交办的其它任务。</t>
  </si>
  <si>
    <t>汕尾市健康医疗数据中心</t>
  </si>
  <si>
    <t>承担全市卫生计生资源、医疗服务等专项调查工作；开展医疗数据健康分析和监测；组织开展和推进全市卫生计生信息化建设等。</t>
  </si>
  <si>
    <t>中共汕尾市委老干部局</t>
  </si>
  <si>
    <t>管理离休干部及副处以上退休干部；调查研究老干部工作的新情况、新问题；组织老干部学习，做好老干部的思想政治工作和党组织建设；督促各地、各部门落实好老干部的政治、生活待遇；搞好老干部活动场所建设，组织开展各项有益于身心健康的活动等。</t>
  </si>
  <si>
    <t>汕尾市老干部（老年）大学</t>
  </si>
  <si>
    <t>落实老有所学、老有所乐、老有所为方针、开展各项老干部文体活动等。</t>
  </si>
  <si>
    <t>汕尾市市直企业离休干部管理服务中心</t>
  </si>
  <si>
    <t>负责落实接收管理的企业离休干部的政治、生活待遇；协助完善他们的保障机制；组织接管离休干部政治学习和过好组织生活；负责来信来访、慰问及其丧事办理等。</t>
  </si>
  <si>
    <t>汕尾市关心下一代工作委员会办公室</t>
  </si>
  <si>
    <t>1.深入开展对青少年的共同理想，民族精神、时代精神、社会主义荣辱观的教育，引导青少年树立正确的社会主义核心价值观、世界观、人生观。2.加强青少年的法制教育，引导他们遵纪守法。3.积极开展“老少共建”精神文明，推进爱国主义教育基地和青少年 活动阵地的建设。4.促进学校、家庭、社会教育协调发展。5.加强“五老”队伍建设，提高干部队伍的政治素质和业 务水平。6.办好关工委的刊物和网站。</t>
  </si>
  <si>
    <t>汕尾市老区建设促进会</t>
  </si>
  <si>
    <t>1.在老区建设工作中发挥桥梁、参谋、助手作用，协助市委、市政府推进老区建设。深入调查研究，提出加快老区建设的建议。2.宣传老区的光荣革命传统和加快老区建设的重要意义，宣传老区改革、发展的成就及经验，以及培训加快老区发展的各类人才。3.协助有关部门做好老区革命遗址的保护和利用工作，加强对人民群众的爱国主义教育。4.促进老区的扶贫脱贫以及教育、科技、文化、卫生事业的发展。为开发老区资源、发展经济，努力做好穿针引线工作。加强与各县（市、区）老促会的联系，互相配合，共同促进老区建设，为老区全面建成小康社会作贡献。</t>
  </si>
  <si>
    <t>汕尾市医疗保障局</t>
  </si>
  <si>
    <t>拟定医疗保险、生育保险、医疗救助等医疗保障的地方性法规、规章草案，制定本市医疗保障事业发展规划、政策、标准并组织实施和监督检查等。</t>
  </si>
  <si>
    <t>汕尾市医疗保障事业管理中心</t>
  </si>
  <si>
    <t>承担全市的医疗保险、生育保险、医疗救助等医疗保障经办管理异地就医费用结算、医保定点机构协议管理和结算、医疗保障经办机构内控管理和风险防范工作。</t>
  </si>
  <si>
    <t>汕尾市扶贫基金会</t>
  </si>
  <si>
    <t>为贫困地区改善公共设施建设、改善生产生活条件、贫困农户子女就业技能培训提供资助。</t>
  </si>
  <si>
    <t>总计</t>
  </si>
  <si>
    <t>2022年一般公共预算支出计划单位明细表之一（按经济分类)</t>
  </si>
  <si>
    <t>金额单位:万元</t>
  </si>
  <si>
    <t>单位名称(功能科目)</t>
  </si>
  <si>
    <t>预算支出计划明细</t>
  </si>
  <si>
    <t>(一)人员支出</t>
  </si>
  <si>
    <t>(二)日常公用经费</t>
  </si>
  <si>
    <t>(三)项目支出</t>
  </si>
  <si>
    <t>合计</t>
  </si>
  <si>
    <t>工资福利支出</t>
  </si>
  <si>
    <t>对个人和家庭的补助和支出</t>
  </si>
  <si>
    <t>工资奖金津补贴</t>
  </si>
  <si>
    <t>社会保障缴费</t>
  </si>
  <si>
    <t>住房公积金</t>
  </si>
  <si>
    <t>其他工资福利支出</t>
  </si>
  <si>
    <t>社会福利和救助</t>
  </si>
  <si>
    <t>离退休费</t>
  </si>
  <si>
    <t>基本工资</t>
  </si>
  <si>
    <t>津贴补贴</t>
  </si>
  <si>
    <t>奖金</t>
  </si>
  <si>
    <t>机关事业单位基本养老保险缴费</t>
  </si>
  <si>
    <t>职业年金缴费</t>
  </si>
  <si>
    <t>职工基本医疗保险缴费</t>
  </si>
  <si>
    <t>其他社会保障缴费</t>
  </si>
  <si>
    <t>抚恤金</t>
  </si>
  <si>
    <t>工会费</t>
  </si>
  <si>
    <t>其他交通费用</t>
  </si>
  <si>
    <t>运转经费</t>
  </si>
  <si>
    <t>201-一般公共服务支出</t>
  </si>
  <si>
    <t>汕尾品清湖新区管理委员会</t>
  </si>
  <si>
    <t>汕尾市关心下一代委员会</t>
  </si>
  <si>
    <t>汕尾军分区</t>
  </si>
  <si>
    <t>201公共支出</t>
  </si>
  <si>
    <t>203-国防支出</t>
  </si>
  <si>
    <t>203公共支出</t>
  </si>
  <si>
    <t>204-公共安全支出</t>
  </si>
  <si>
    <t>204公共支出</t>
  </si>
  <si>
    <t>205-教育支出</t>
  </si>
  <si>
    <t>汕尾市第二小学</t>
  </si>
  <si>
    <t>205公共支出</t>
  </si>
  <si>
    <t>206-科学技术支出</t>
  </si>
  <si>
    <t>206公共支出</t>
  </si>
  <si>
    <t>207-文化旅游体育与传媒支出</t>
  </si>
  <si>
    <t>207公共支出</t>
  </si>
  <si>
    <t>208-社会保障和就业支出</t>
  </si>
  <si>
    <t>208公共支出</t>
  </si>
  <si>
    <t>210-卫生健康支出</t>
  </si>
  <si>
    <t>210公共支出</t>
  </si>
  <si>
    <t>211-节能环保支出</t>
  </si>
  <si>
    <t>汕尾市水净源环保科技有限公司</t>
  </si>
  <si>
    <t>211公共支出</t>
  </si>
  <si>
    <t>212-城乡社区支出</t>
  </si>
  <si>
    <t>212公共支出</t>
  </si>
  <si>
    <t>213-农林水支出</t>
  </si>
  <si>
    <t>213公共支出</t>
  </si>
  <si>
    <t>214-交通运输支出</t>
  </si>
  <si>
    <t>汕尾市邮政局</t>
  </si>
  <si>
    <t>214公共支出</t>
  </si>
  <si>
    <t>215-资源勘探工业信息等支出</t>
  </si>
  <si>
    <t>215公共支出</t>
  </si>
  <si>
    <t>216-商业服务业等支出</t>
  </si>
  <si>
    <t>216公共支出</t>
  </si>
  <si>
    <t>220-自然资源海洋气象等支出</t>
  </si>
  <si>
    <t>220公共支出</t>
  </si>
  <si>
    <t>221-住房保障支出</t>
  </si>
  <si>
    <t>221公共支出</t>
  </si>
  <si>
    <t>222-粮油物资储备支出</t>
  </si>
  <si>
    <t>222公共支出</t>
  </si>
  <si>
    <t>224-灾害防治及应急管理支出</t>
  </si>
  <si>
    <t>224公共支出</t>
  </si>
  <si>
    <t>227-预备费</t>
  </si>
  <si>
    <t>227公共支出</t>
  </si>
  <si>
    <t>229-其他支出</t>
  </si>
  <si>
    <t>229公共支出</t>
  </si>
  <si>
    <t>232-债务付息支出</t>
  </si>
  <si>
    <t>232公共支出</t>
  </si>
  <si>
    <t>233-债务发行费用支出</t>
  </si>
  <si>
    <t>233公共支出</t>
  </si>
  <si>
    <t>2022年一般公共预算支出计划单位明细表之二（按经济分类)</t>
  </si>
  <si>
    <t>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</si>
  <si>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</si>
  <si>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</si>
  <si>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</si>
  <si>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</si>
  <si>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</si>
  <si>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</si>
  <si>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</si>
  <si>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</si>
  <si>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</si>
  <si>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</si>
  <si>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办公费</t>
  </si>
  <si>
    <t>印刷费</t>
  </si>
  <si>
    <t>手续费</t>
  </si>
  <si>
    <t>水费</t>
  </si>
  <si>
    <t>电费</t>
  </si>
  <si>
    <t>邮电费</t>
  </si>
  <si>
    <t>物业管理费</t>
  </si>
  <si>
    <t>差旅费</t>
  </si>
  <si>
    <t>租赁费</t>
  </si>
  <si>
    <t>工会经费</t>
  </si>
  <si>
    <t>福利费</t>
  </si>
  <si>
    <t>专用材料费</t>
  </si>
  <si>
    <t>被装购置费</t>
  </si>
  <si>
    <t>专用燃料费</t>
  </si>
  <si>
    <t>咨询费</t>
  </si>
  <si>
    <t>劳务费</t>
  </si>
  <si>
    <t>公用支出</t>
  </si>
  <si>
    <t>2022年一般公共预算支出计划单位明细表之三（按经济分类)</t>
  </si>
  <si>
    <t>资本性支出</t>
  </si>
  <si>
    <t>对企业补助</t>
  </si>
  <si>
    <t>其他支出</t>
  </si>
  <si>
    <t>基础设施建设</t>
  </si>
  <si>
    <t>设备购置</t>
  </si>
  <si>
    <t>大型修缮</t>
  </si>
  <si>
    <t>其他资本性支出</t>
  </si>
  <si>
    <t>费用补贴</t>
  </si>
  <si>
    <t>其他对企业补贴</t>
  </si>
  <si>
    <t>税金及附加费用</t>
  </si>
  <si>
    <t>办公设备购置</t>
  </si>
  <si>
    <t>专用设备购置</t>
  </si>
  <si>
    <t>信息网络及软件购置更新</t>
  </si>
  <si>
    <t>其他交通工具购置</t>
  </si>
  <si>
    <t>汕尾市邮政管理局</t>
  </si>
  <si>
    <t>2022年一般公共预算项目支出明细表</t>
  </si>
  <si>
    <t>单位：万元</t>
  </si>
  <si>
    <t>单位、功能科目（单位下功能科目）</t>
  </si>
  <si>
    <t>2022年预算支出计划明细</t>
  </si>
  <si>
    <t>专项支出</t>
  </si>
  <si>
    <t>部门项目经费明细及金额</t>
  </si>
  <si>
    <t>公共项目经费明细及金额</t>
  </si>
  <si>
    <t>项目经费明细</t>
  </si>
  <si>
    <t>档案管理工作经费20万元；协调联络经费20万元；市委总值班室应急管理经费30万元；安全教育宣传经费20万元。</t>
  </si>
  <si>
    <t>信访接访大厅安保及运作经费30万元；信访在线咨询指引经费5万元；驻省轮值信访劝访经费10万元。</t>
  </si>
  <si>
    <t>解决特殊疑难信访问题补助资金15万元</t>
  </si>
  <si>
    <t>编印《海陆丰相关书籍》30万元（含市革命遗址红色故事书籍编印，中国共产党汕尾市历届代表大会及全会资料第五卷，中国共产党汕尾市历史大事记）；编写《汕尾历史》第三卷提纲经费10万元。</t>
  </si>
  <si>
    <t>代表活动经费180万元；人大立法经费90万元；会议宣传费15万元。</t>
  </si>
  <si>
    <t>汕尾市人民代表大会制度研究会项目经费60万元。</t>
  </si>
  <si>
    <t>配合省情中心课题咨询经费10万元；政府公报印刷经费10万元；政府课题服务咨询经费40万元；政务公开第三方评估经费36万元；政务公开栏经费10万元；驻京信访维稳专项经费（含联系乡贤经费）180万元；政府督查经费10万元；制作荣誉市民证书、证章经费10万元。</t>
  </si>
  <si>
    <t>汕尾市公共外交协会经费30万元；委员活动经费（培训、视察调研、提案督办、培训、走访联谊、宣传、理论研讨等）160万元；文史编辑经费10万元；会议宣传经费15万元。</t>
  </si>
  <si>
    <t>中共汕尾市委统一战线工作经费部</t>
  </si>
  <si>
    <t>开展海外联谊联络经费15万元；侨法宣传专项经费5万元；港澳专项工作经费200万元；市佛教协会、市道教协会、市天主教爱国会、市基督教三自爱国会和协会经费20万元；新的社会阶层代表人士项目经费10万元；统一战线成员理想信念教育培训经费85万元；办理因公出国（境）签证费用项目经费10万元。</t>
  </si>
  <si>
    <t>市党群服务中心运作经费50万元；公务员选调生等人才招录培训等经费350万元；培训经费250万元（含农村基层干部培训、组干干部培训、汕尾大讲堂专题培训等）；公务员疗休养工作经费40万元；“村官学历提升”行动经费43万元；人才引进专项经费120万元；组织工作调研课题经费30万元。</t>
  </si>
  <si>
    <t>市级党员教育基地管理经费51万元。</t>
  </si>
  <si>
    <t>中共汕尾市直属机关工作经费委员会</t>
  </si>
  <si>
    <t>2022年市直单位党建工作经费145万元</t>
  </si>
  <si>
    <t>发展战略和政策专项课题经费20万元。</t>
  </si>
  <si>
    <t>深化事业单位改革经费10万元；推进镇街体制改革“后半篇文章”经费10万元。</t>
  </si>
  <si>
    <t>接待专项经费450万元；市领导外出考察交流事务经费100万元；市委市政府大院重大节日氛围营造经费30万元；公务用车运行维护专项经费170万元；市委市政府机关大院环境绿化经费80万元；市委市政府大楼水电费220万元；市委市政府大院电梯空调维护经费10万元；市委市政府机关补助经费1200万元；市委市政府机关大院保安保卫服务经费170万元；市委市政府机关大院保洁服务经费70万元；汕尾市第八届市政协委员全体会议经费129万元；汕尾市第八届市人大代表全体会议经费283万元；民主党派参政议政专项经费55万元（民革、九三学社、民建各15万，知联会10万元）。</t>
  </si>
  <si>
    <t>公务用车更新购置专项经费100万元</t>
  </si>
  <si>
    <t>马思聪艺术中心水电费45万元；马思聪中心场地管理经费50万元。</t>
  </si>
  <si>
    <t xml:space="preserve">大案要案专项经费100万元；工作经费基地保障经费3330万元；派驻（出）机构纪检监察专项工作经费150万元；市委巡察机构专项经费400万元；追逃追赃工作经费20万元。                                              </t>
  </si>
  <si>
    <t>反邪教组织（政治安全）专项经费90万元；平安建设专项经费20万元；维稳专项经费40万元；扫黑除恶斗争专项经费20万元；市民情地图应用推广专项经费20万元；综治专项经费（含雪亮工程综治平台）45万元；市域社会治理培育创新试点专项经费20万元。</t>
  </si>
  <si>
    <t>公共资源土地挂牌公告经费30万元；专家评审费用及其他服务经费20万元。</t>
  </si>
  <si>
    <t>汕尾市政府门户网站2022年在线访谈专项经费8万元；网站管理经费10万元。</t>
  </si>
  <si>
    <t>市民广场政务大厅日常运转专项经费1500万元；市民广场服务窗口购买服务经费500万元；政务信创项目经费1133万元</t>
  </si>
  <si>
    <t>交流联络专项项目经费25万元；海峡两岸乡村融合发展试验区提升行动项目经费20万元。</t>
  </si>
  <si>
    <t>对台湾渔船渔民宣传联络管理经费5万元；台湾渔船服务经费15万元。</t>
  </si>
  <si>
    <t>广东高校毕业生志愿服务乡村振兴行动经费39万元；团代表大会经费20万元。</t>
  </si>
  <si>
    <t>圆梦计划学费补贴30万元。</t>
  </si>
  <si>
    <t>“舒心驿站”心理咨询室配套经费5万元；传承弘扬好家教好家风行动10万元；妇女技能培训经费10万元；广东省妇女维权与信息服务站（汕尾站）配套经费20万元；护苗行动专项经费5万元；婚姻家庭纠纷人民调解专项经费5万元。</t>
  </si>
  <si>
    <t>工会经费150万元；全市社会化工会工作经费者工作经费20万元；汕尾市创建“党建带工建”示范点项目经费30万元；汕尾市困难职工帮扶项目经费20万元；汕尾市劳模和匠人才创新工作经费室10万元；在职职工“住院二次医保”项目经费110万元；汕尾市“劳动者驿站”建设项目经费10万元。</t>
  </si>
  <si>
    <t>党建带侨建示范管理经费35万元；法律工作经费站经费5万元；海外联谊联络经费20万元。</t>
  </si>
  <si>
    <t>《广东年鉴》《中国地方志年鉴》等工作经费10万元；《汕尾年鉴》编纂出版经费40万元；档案保护、保管项目经费10万元；地情微视频拍摄制作5万元；汕尾市地方史编纂出版经费20万元；汕尾市档案馆和方志馆日常运行经费100万元；档案开放鉴定项目经费10万元；《汕尾村情》印刷经费20万元。</t>
  </si>
  <si>
    <t>审计补助经费430万元；辅审服务专项经费125万元；2022年乡镇党委主要领导干部经济责任审计专项经费72万元。</t>
  </si>
  <si>
    <t>品清湖管理费用300万元；委托第三方管理“三厅”费用50万元；专家咨询机制设立费用30万元。</t>
  </si>
  <si>
    <t>园区管理经费250万元。</t>
  </si>
  <si>
    <t>孵化楼管理经费(水电费、保安、保洁服务费、电梯维护、消防维护等孵化楼管理费）50万元。</t>
  </si>
  <si>
    <t>财政监督检查等专项经费（含第三方服务）175万；委托第三方机构绩效评价服务费680万；债券发行材料费用100万；会计专业技术资格无纸化考试经费50万；2022-2023财政系统高素质人才培养计划专项经费70万；普法宣传及法律顾问服务费45万；资产信息系统维护服务费18万；对金融企业资产财务管理工作经费监督经费10万；“广东政府采购智慧云平台”建设专项经费24万；汕尾市财政局电子政务内网分级保护建设项目经费专项经费（涉密）50万；税源调查专项经费50万。</t>
  </si>
  <si>
    <t>投资评审委托代理业务补助经费600万元；工程定额及升级经费20万元。</t>
  </si>
  <si>
    <t>“数字财政”动态监控及公务卡业务10万元；“数字财政”、集中支付耗材专项经费25万元。</t>
  </si>
  <si>
    <t>行业管理经费10万元。</t>
  </si>
  <si>
    <t>中共汕尾市委外事工作经费委员会办公室</t>
  </si>
  <si>
    <t>长期：1、《东岸》补助经费70万元。2、出版《汕尾乡情》经费40万元；3、对外友好协会交流活动经费30万元；4、涉外安全及领事馆交流专项经费20万元。</t>
  </si>
  <si>
    <t>长期：1、港澳事务经费40万元。2、政务联络经费40万元。3、办公楼及宿舍租金200万元。</t>
  </si>
  <si>
    <t>第七次全国人口普查资料开发经费50万元、第五次全国经济普查启动经费40万元、“四下”企业抽样调查及“四上”企业培育入库工作经费60万元、统计年鉴和统计月报编纂及印刷经费20万元</t>
  </si>
  <si>
    <t>调查业务补助经费110万元（含住户调查，粮食畜牧业统计调查，劳动力调查，价格调查，红海湾经济开发区、华侨管理区住户调查，农产量抽样调查样本轮换）</t>
  </si>
  <si>
    <t xml:space="preserve">产品质量安全抽检及监督经费75万元；打假工作经费专项经费5万元；食品安全抽检及监督经费430万元；药品安全监管经费50万元；质量强市专项经费40万元；汕尾市推进知识产权工作经费55万元；电梯安全抽检及监管经费30万元；技术标准战略专项经费40万元 ；汕尾市消委会工作经费20万元；深化商事制度改革经费20万元；市场秩序监管执法办案经费140万元；特种设备评审及作业人员考核经费20万元，计量发展专项经费100万元。                                    </t>
  </si>
  <si>
    <t>食品药品快检抽检经费53万元；执法办案经费12万元。</t>
  </si>
  <si>
    <t>药械化不良反应/事件监测工作经费5万元；食品药品化妆品检测机构能力建设经费35万元；食品药品化妆品检验机构资质认定工作经费30万元；食品检验实验室大楼设施配套经费50万元。</t>
  </si>
  <si>
    <t>市非公党工委党建经费25万元；组织企业家外出考察学习，组建异地汕尾商会经费4万元；开展万元企兴万元村活动经费5万元；与外市非公企业、汕尾市异地商会开展党建交流和调研经费4万元；民营企业投诉中心法律服务宣传经费6万元；开展非公经济组织理想信念教育活动及百场党课进千家民营百家商会活动经费4万元；促进所属商协会改革经费2万元。</t>
  </si>
  <si>
    <t>参展专项经费100万元；促进电子商务专项经费60万元；红海湾口岸综合查验中心专项经费60万元；创建综合保税区、自贸区联动发展区工作经费专项经费50万元；南粤家政服务培训专项经费30万元；汕尾港口岸海丰港区、陆丰港区扩大开放验收工作经费开通开办专项经费80万元。</t>
  </si>
  <si>
    <t xml:space="preserve">消费拉动外贸外资发展专项经费720万元                                       </t>
  </si>
  <si>
    <t>车检场运行与查验设施维护经费15万元；陆路口岸通关运行服务经费10万元。</t>
  </si>
  <si>
    <t xml:space="preserve">市场物业管理专项经费20万元；农贸市场（东渔市场）升级改造104万元。                </t>
  </si>
  <si>
    <t>招商引资专项经费1500万元</t>
  </si>
  <si>
    <t>汕尾市代建项目经费事务中心</t>
  </si>
  <si>
    <t>聘用专业人才专项经费150万元。</t>
  </si>
  <si>
    <t>汕尾市价格认证中心涉案涉纪价格认定工作经费200万元；“双进办”工作经费15万元；《汕尾市天然气管道保护应急预案》编制经费40万元；第三方信用服务40万元；粮食安全责任制考核经费20万元。</t>
  </si>
  <si>
    <t>考核：“四上”企业扶持培育补助费用900万元</t>
  </si>
  <si>
    <t>市委老干部局</t>
  </si>
  <si>
    <t>接管企业离休管理服务费15万元；市直单位特困离退休干部帮扶资金12万元</t>
  </si>
  <si>
    <t>厅级干部主题读本班经费20万元</t>
  </si>
  <si>
    <t>市老干部（老年）大学</t>
  </si>
  <si>
    <t>市老干部（老年）大学办学经费60万元。</t>
  </si>
  <si>
    <t>扶持基层关工委工作经费30万元；农村创业青年培训费15万元。</t>
  </si>
  <si>
    <t>防范打击非法集资工作经费30万元；广东股权交易中心汕尾运营中心奖励资金50万元；金融改革创新专项经费95万元；第十一届中国（广州）国际交易•博览会45万元；与广东财经大学合作设立汕尾金融应用智库60万元。</t>
  </si>
  <si>
    <t>企业上市培育资金500万元；引进广发银行设立汕尾分行奖励资金100万元</t>
  </si>
  <si>
    <t>军分区</t>
  </si>
  <si>
    <t>民兵预备役工作经费200万元；国防教育和动员费80万元；武器仓库管理经费60万元；武装工作经费145万元；营区社会化保障经费200万元；征兵工作经费50万元。</t>
  </si>
  <si>
    <t>税收征收经费7100万元；重大项目经费前期费用5000万元；上年结转资金安排的项目支出10350万元；省提前下达转移支付资金33638万元。</t>
  </si>
  <si>
    <t>汕尾市101工程坑道指挥所及口部管理维护经费190万元；人防系统训练、演练20万元；人防“五进”宣传教育经费15万元；国防动员专业队伍专用装备购置费用20万元；汕尾市101工程坑道指挥所建设1500万元；海防工作经费5万元。</t>
  </si>
  <si>
    <t>上年结转资金安排的项目支出39万元</t>
  </si>
  <si>
    <t>法律援助专项经费15万元；法律助理专项经费15万元；公共法律服务大厅政府购买服务15万元；立法项目经费专项经费50万元；普法专项经费30万元；行政执法人员考试专项经费15万元；依法治市专项经费23万元；政府法律顾问专项经费60万元；汕尾市创建“无证明城市”项目经费10万元。</t>
  </si>
  <si>
    <t>戒毒人员伙食费200万元；戒毒人员医疗费38万元。</t>
  </si>
  <si>
    <t>汕尾边检站文体活动室修缮项目经费60万元。</t>
  </si>
  <si>
    <t>办案专项经费340万元；道路交通安全整治经费300万元；道路救助金300万元；交警支队社会化考场租赁费1480万元；交警道路设施维护及标志标线项目经费300万元；警务装备建设项目经费1500万元；戒毒所专项经费810万元；看守所专项经费500万元；警务培训经费20万元；“一标三实”基础信息采集700万元；原城区边防大队旧址（豪都）改造项目经费1500万元；汕尾市雪亮工程二期项目经费1000万元；汕尾公安大数据智能化实战平台项目经费500万元。</t>
  </si>
  <si>
    <t>禁毒示范城市创建经费1000万元</t>
  </si>
  <si>
    <t>社会治安防控专项经费40万元；警用摩托车购置经费75万元。</t>
  </si>
  <si>
    <t>机要保密光纤、场地、服务租赁项目经费22万元；会电系统运维经费10万元；国产计算机终端保密检查工具购置经费5万元；电子文件密级标志管理系统购置经费20万元。</t>
  </si>
  <si>
    <t>SM领域信息化建设项目经费3950万元</t>
  </si>
  <si>
    <t>国家赔偿经费50万元，司法救助金20万元，上年结转资金安排的项目支出5778万元；省提前下达转移支付资金4235万元</t>
  </si>
  <si>
    <t>主体班次培训费500万元；精品课、微党课制作费10万元；科研专项经费30万元；汕尾市委党校新校区行政后勤第三方服务费800万元；汕尾市委党校新校区水电费200万元；汕尾党校新校区图书馆及学苑楼宿舍书籍费用80万元。</t>
  </si>
  <si>
    <t>教育督导专项经费90万元；教育统计经费10万元；汕尾市中小学体质健康监测和实施经费50万元；中考体育测试项目经费90万元；中小学师德师风购买服务经费50万元；各项考试及其他经费450万元；举办汕尾市中学生运动会及派队参加省运会经费120万元。</t>
  </si>
  <si>
    <t>市区义务教育公用经费补助资金600万元；学前、高中教育生均公用经费200万元；中、高职（含高中）教育资助资金350万元；中小学校维修改造长效机制经费50万元；市直义务教育公办学校课后服务经费20万元。</t>
  </si>
  <si>
    <t>学校全寄宿制高中运行经费（含高考备考）300万元。</t>
  </si>
  <si>
    <t>市实验小学品清校区设施设备采购经费350万元。</t>
  </si>
  <si>
    <t>义务教育质量监测结果应用经费10万元；汕尾基础教育质量提升项目经费（试卷和答题卡印刷、评估）1900万元；教育教研科研经费40万元；全市中小学教育质量监测经费300万元；汕尾教育刊物印刷经费”28万元；中小学教师全员培训经费（含汕尾市优秀青年干部培训班经费）500万元；助力汕尾推动智慧教育新革命项目经费250万元；集团化办学试点经费20万元。</t>
  </si>
  <si>
    <t>免学费补助资金231万元；国家助学金19万元</t>
  </si>
  <si>
    <t>华南师范大学汕尾校区生均经费12000万元；华南师范大学汕尾校区人才周转房租金600万元；上年结转资金安排的项目支出12426万元；省提前下达转移支付资金22124万元</t>
  </si>
  <si>
    <t>与省社科院合作经费50万元。</t>
  </si>
  <si>
    <t>汕尾市红海扬帆人才计划经费6000万元。</t>
  </si>
  <si>
    <t>信息化建设专项经费13000万元。</t>
  </si>
  <si>
    <t>第六届红海杯创新创业大赛活动经费100万元；科普经费10万元；创新岛经费540万元。</t>
  </si>
  <si>
    <t>科技创新专项经费1000万元，</t>
  </si>
  <si>
    <t>科学技术普及经费35万元</t>
  </si>
  <si>
    <t>先进能源科学与技术广东省实验室汕尾分中心管理费（含租赁费）30万元。</t>
  </si>
  <si>
    <t>《海陆丰红色家书选编》编印费6万元；《汕尾社会科学》编印费12万元；社科普及经费10万元；社科课题研究资助经费15万元；社科专家学者进基层宣传经费8万元。</t>
  </si>
  <si>
    <t>上年结转资金安排的项目支出7707万元；省提前下达转移支付资金3468万元</t>
  </si>
  <si>
    <t>汕尾市文艺活动经费50万元；中共汕尾市委宣传部视频会议系统经费10万元,创建文明城市经费600万元；网络安全与舆情经费(“舆情指挥中心维护费”)200万元；理论学习宣讲经费50万元，意识形态经费70万元；时政和公益宣传经费200万元；宣传辅助经费50万元。</t>
  </si>
  <si>
    <t>红色革命遗址保护利用专项经费300万元；文艺精品创作经费50万元；创文激励经费1500万元</t>
  </si>
  <si>
    <t>市文广旅体局</t>
  </si>
  <si>
    <t>体育赛事运动会运动员、教练员奖励金100万元；中国（深圳）国际文化产业博览交易会30万元；旅游推介经费250万元（含2022广东国际旅游产业博览会、2022年广东旅游文化节暨第十三届（惠州）东坡文化节、中国（深圳）国际旅游博览会、制作文化和旅游宣传推广歌曲和视频、文化和旅游线上宣传推广经费、组织到珠三角、粤北各市举办旅游推介会经费、组织参加“广东国际旅游产业博览会”、“广东省文化旅游节”经费）；体育场馆中心政府购买服务经费250万元；帆船帆板训练基地管理经费20万元；帆船帆板训练基地器材购置经费20万元；老年人体育活动与参赛经费25万元；水上运动基地训练场地租赁经费48万元；水上运动基地训练器材购置、维修经费50万元；水上运动基地管理经费20万元；博物馆物业费及展览经费40万元；博物馆藏品征集经费100万元；博物馆送展览进校园进行社区经费10万元；运动员伙食费补助150万元；新年音乐会经费25万元；“红海彩虹”文化惠民活动经费60万元；收藏家协会经费10万元；执法经费5万元。</t>
  </si>
  <si>
    <t>创建中国滨海休闲旅游最佳目的地专项资金1200万元，文化传承活动资金200万元</t>
  </si>
  <si>
    <t>文化惠民活动（送戏下乡文艺演出）专项经费10万元；文化馆物业费及活动经费40万元；非物质文化遗产保护经费20万元。</t>
  </si>
  <si>
    <t>汕尾市图书馆文化场馆免费开放项目经费20万元。</t>
  </si>
  <si>
    <t>备战2022年省运会经费20万元。</t>
  </si>
  <si>
    <t>开展2022年汕尾市导游培训、景区讲解员（共两期）20万元。</t>
  </si>
  <si>
    <t>体育场馆免费低收费开放经费10万元；体育场馆运营经费60万元；体育场馆中心管理经费150万元。</t>
  </si>
  <si>
    <t>汕尾书画院</t>
  </si>
  <si>
    <t>书画展览、出版、宣传经费、进基层经费14万元。</t>
  </si>
  <si>
    <t>新媒体发展项目经费150万元；《新闻聚集》等栏目项目经费50万元；公益宣传项目经费20万元。</t>
  </si>
  <si>
    <t>公益广告经费20万元；摄影器材采购项目经费30万元。</t>
  </si>
  <si>
    <t>第二届汕尾市文艺节经费25万元；中国（广东）工艺博览会经费5万元；文艺对外交流活动10万元；《汕尾文艺》编印费10万元；“我们的中国梦”文化进万元家活动经费5万元；文艺家协会工作经费9万元；全国第二届“柯蓝杯”散文诗比赛经费8万元。</t>
  </si>
  <si>
    <t>上年结转资金安排的项目支出11395万元；省提前下达转移支付资金4943万元</t>
  </si>
  <si>
    <t>初级卫生救护知识培训15万元；红十字会捐赠物资储备经费10万元；汕尾市红十字会第四届理事会第四次会议及一年两次的常务理事会经费15万元。</t>
  </si>
  <si>
    <t>汕尾市老区促进会</t>
  </si>
  <si>
    <t>烈士后裔助学金15万元；支持边远贫穷地区建设150万元</t>
  </si>
  <si>
    <t>制作维修路牌50万元；社会组织法定代表人离任、注销清算审计（购买服务）审计10万元；全市性社会组织年报评价和等级评估（购买服务)20万元；市级行政区域界线管理（托管）20万元；海葬树葬活动经费及补贴5万元；案件律师代理费90万元；基层组织建设和“善美村居”村（居）务公开工作经费30万元；“广东省兜底民生服务社会工作双百工程”工作经费50万元。</t>
  </si>
  <si>
    <t>市直福利机构集中供养孤儿基本生活补助资金20万元</t>
  </si>
  <si>
    <t>提高托养人员生活水平经费8万元；流浪乞讨人员安保矫治劳务费80万元；救助综合经费5万元。</t>
  </si>
  <si>
    <t>孤残儿童护理劳务费190万元；儿童安全卫生防护及设备购置维护费10万元。</t>
  </si>
  <si>
    <t>残疾人康复中心康复经费110万元；残疾人劳动就业服务中心工作经费60万元；残疾人精准康复及辅具适配经费10万元；广东省第九届残疾人运动会（2022年）汕尾代表团集训及参赛经费50万元</t>
  </si>
  <si>
    <t>残联各协会运转经费10万元</t>
  </si>
  <si>
    <t>汕尾市人力资源产业园专项经费320万元；南粤家政服务专项经费100万元；就业招聘专项经费50万元。</t>
  </si>
  <si>
    <t>人才和职介专项经费30万元。</t>
  </si>
  <si>
    <t>粤菜师傅130万元；劳动仲裁及劳动监察专项20万元；社保征收经费250万元；事业单位招考（含人才服务专项经费）230万元；专业技术考试100万元；专业技术资格评审30万元。</t>
  </si>
  <si>
    <t>就业创业专项资金120万元</t>
  </si>
  <si>
    <t>市社会保险基金管理局</t>
  </si>
  <si>
    <t>社保征收经费250万元；代发工资协调工作经费20万元。</t>
  </si>
  <si>
    <t>退役军人专场招聘会5万元；送医送药经费（优抚医院）40万元；军民共建文化表演及寻找“最美退役军人”宣传活动20万元；维稳经费50万元；双拥经费20万元；全市两参人员核实认定专项经费10万元；临时救助补助金10万元；对退役军人、军属培训及走访和村、镇、县级工作人员培训工作经费15万。</t>
  </si>
  <si>
    <t>随军家属安置补偿300万元；解决部分退役士兵社会保险问题补助100万元；退役军人一次性经济补助和就业资金100万元；自主择业军转干部专项经费56万元。</t>
  </si>
  <si>
    <t>开展2022年星级示范创建工作经费20万元；开展志愿服务建设经费8万元。</t>
  </si>
  <si>
    <t>上年结转资金安排的项目支出2213万元；省提前下达转移支付资金17298万元</t>
  </si>
  <si>
    <t>医保征收经费100万元；打击欺诈骗取医疗保障基金专项行动第三方监管服务经费100万元；医药服务价格监测、评估和调整项目经费20万元；医保支付方式改革第三方服务150万元；大病保险委托第三方审计服务项目经费20万元；两定机构集中评估和分级管理项目经费10万元；创建“两病”门诊用药保障专项行动示范城市项目经费30万元。</t>
  </si>
  <si>
    <t>挂钩：组织考试、科技立项、评审和各类培训费用110万元。</t>
  </si>
  <si>
    <t>巩固国家卫生城市经费500万元；公立医院综合改革市级补助资金300万元；深汕中心医院营运保障费5000万元；市直公务员体检费1404万元；新冠肺炎疫情防控资金5000万元；医疗事故鉴定经费10万元；深汕中心医院周转房租金469万元；市直机关离退休干部及重点保健对象超基本医疗补助经费220万元；汕尾市第三人民医院补助经费300万元；汕尾市人民医院运营补助经费400万元；深汕中医院筹建经费10万元</t>
  </si>
  <si>
    <t>汕尾市公共卫生服务中心（汕尾市慢性病防治站）</t>
  </si>
  <si>
    <t>美沙酮维持治疗经费45万元。</t>
  </si>
  <si>
    <t>采供血费用1000万元。</t>
  </si>
  <si>
    <t>汕尾市公共卫生服务中心（汕尾市健康教育所）</t>
  </si>
  <si>
    <t>居民健康素养和烟草流行监测项目经费10万元。</t>
  </si>
  <si>
    <t>医疗服务费用35万元。</t>
  </si>
  <si>
    <t>省卫生城市、卫生镇（县城）、卫生村考核经费8万元。</t>
  </si>
  <si>
    <t>优抚对象医疗健康档案经费（优抚医院）5万元</t>
  </si>
  <si>
    <t>上年结转资金安排的项目支出9340万元；省提前下达转移支付资金3921万元</t>
  </si>
  <si>
    <t>国家生态文明建设示范市创建工作经费100万元；柴油车攻坚战经费30万元；重点监管企业周边土壤质量监测经费100万元；汕尾市近岸海域污染防治工作经费60万元；水污染防治工作经费300万元；汕尾市“三线一单”实施评估和调整更新项目经费50万元；排污许可工作经费项目经费20万元；环评审批技术评估经费140万元；中央、省环保督察经费30万元；汕尾市海洋生态环境保护“十四五”规划编制工作经费35万元；汕尾市水生态环境保护“十四五”规划编制35万元；综合执法人员着装项目经费70万元；生态环境能力建设经费100万元。</t>
  </si>
  <si>
    <t>专项执法经费20万元；环境监测监察等经费45万元；地下水污染防治及入河、入海口排污管理等经费55万元。</t>
  </si>
  <si>
    <t>环境监测专项经费55万元；固体废物、海洋生态和水源保护等环境污染防治55万元；专项执法经费30万元。</t>
  </si>
  <si>
    <t>环境监测专项经费55万元；固体废物、海洋生态和水源保护等环境污染防治经费85万元。</t>
  </si>
  <si>
    <t>环境监测等经费30万元；专项执法经费20万元；生态环境质量考核专项经费70万元。</t>
  </si>
  <si>
    <t>专项执法经费20万元；环境监测等经费20万元；入河、入海排污口排污管理经费20万元。</t>
  </si>
  <si>
    <t>环境监测等经费15万元；专项执法经费15万元。</t>
  </si>
  <si>
    <t>广东汕尾市环境保护监测站</t>
  </si>
  <si>
    <t>环境监测专项经费120万元。</t>
  </si>
  <si>
    <t>节能考核经费15万元。</t>
  </si>
  <si>
    <t>红草园区综合污水处理厂污水污泥处理服务费3600万元</t>
  </si>
  <si>
    <t>节能管理工作经费6万元。</t>
  </si>
  <si>
    <t>硫铁矿废水处理专项经费250万元</t>
  </si>
  <si>
    <t>211-公用支出</t>
  </si>
  <si>
    <t>汕尾市生活垃圾分类专项经费200万元；上年结转资金安排的项目支出4048万元；省提前下达转移支付资金15884万元</t>
  </si>
  <si>
    <t>市直单位办公用房维修维护专项经费2000万元</t>
  </si>
  <si>
    <t>建筑市场专项检查经费12万元；全市房屋市政工程在建项目质量安全专项检查经费70万元；汕尾市生活垃圾无害化处理中心首期工程运营第三方监管年度服务项目经费85万元；推广绿色建筑和装配式建筑发展经费20万元；汕尾市中心城区道路及污水排水（雨水）防洪工程等3个专项规划编制经费85万元；《汕尾市城市绿地系统规划（2021-2035年）》编制经费30万元；汕尾市城市专项体检工作经费80万元；节水型城市创建项目经费92万元。</t>
  </si>
  <si>
    <t>汕尾市东、西区污水处理厂污水处理服务费700万元；汕尾市东部水质净化厂管网运营补贴及污水处理服务费2500万元</t>
  </si>
  <si>
    <t>汕尾市智慧城管系统第三方外包队伍经费162万元；指挥中心巡查监督经费20万元；汕尾市智慧城管办公场地搬迁经费50万元，</t>
  </si>
  <si>
    <t>仓库租金经费55万元；车辆租赁及运转维护费60万元；奎山湖治理项目经费清淤专项经费50万元；路灯电费经费900万元；路灯管理经费45万元（用于退休人员工资）；路灯维护经费350万元；市区部分道路绿化养护购买服务经费（含新增道路）800万元；市区园林绿化养护经费1500万元；专用变压器维护费60万元；市区部分城市照明设施购买第三方管养（含楼体灯、岸线灯、山体灯、栈道灯等）300万元；苗圃场管理经费100万元。</t>
  </si>
  <si>
    <t>212公用支出</t>
  </si>
  <si>
    <t>1010112020002-市区市政公用政府投资历年欠款及政府投资项目经费质保金1600万元；创建国家园林城市专项1000万元；城市道路维护费8000万元；上年结转资金安排的项目支出20735万元；省提前下达转移支付资金13030万元</t>
  </si>
  <si>
    <t xml:space="preserve">汕尾市创建国家森林城市宣传和工作经费150万元；集体林地林木承包经营、流转纠纷化解专项经费20万元；野生动植物保护宣传及野生动物疫源疫病监测经费20万元；第一次全国自然灾害综合风险普查项目经费（林业局）100万元；汕尾市森林防火专项资金80万元；汕尾市森林资源保育中心公共管护经费20万元。         </t>
  </si>
  <si>
    <t>2022年市级国有林场改革补助资金397万元。</t>
  </si>
  <si>
    <t>汕尾市国有吉溪林场2022年森林防火宣传经费35万元。</t>
  </si>
  <si>
    <t>2022年汕尾市国有黄羌林场防火经费30万元。</t>
  </si>
  <si>
    <t>汕尾市国有罗经嶂林场2022年森林防火宣传经费20万元。</t>
  </si>
  <si>
    <t>汕尾市国有湖东林场2022年森林防火宣传经费25万元。</t>
  </si>
  <si>
    <t>2022年汕尾市国有东海岸林场森林防火禁毒经费30万元。</t>
  </si>
  <si>
    <t>2022年汕尾市国有红岭林场森林防火经费30万元。</t>
  </si>
  <si>
    <t>农业博览会专项经费45万元；乡村振兴专项工作经费（含驻镇帮镇扶村专项经费）150万元；汕尾市种子市场监管工作经费5万元；高标准农田建设项目经费专项经费80万元；耕地质量监测与污染鉴定专项经费40万元；农业品牌建设与宣传推介10万元；中国农民丰收节专项经费20万元；“菜篮子”工程补助及基地监测20万元。</t>
  </si>
  <si>
    <t>省农科院汕尾分院科技合作专项资金200万元；2022年现代农业产业园扶持和监管专项资金200万元；政策性农业保险市级保费补贴1000万元；农村土地承包经营权流转奖补资金50万元；动物疫病防控专项资金（政策性动物疫病强制免疫疫苗补助经费）60万元；养殖和屠宰环节无害化处理市级配套补助专项资金55万元。</t>
  </si>
  <si>
    <t>汕尾市农产品质量检测中心</t>
  </si>
  <si>
    <t>农产品质量检验测试费用（省下达我市考核960个样品中，每个1000元）经费50万元；农产品检测仪器维护（修）经费10万元。</t>
  </si>
  <si>
    <t>农机新机具新技术推广经费10万元。</t>
  </si>
  <si>
    <t>农业技术推广项目经费20万元；水生动物疫病监测项目经费25万元；农作物病虫害监测经费项目经费10万元。</t>
  </si>
  <si>
    <t>动物防疫经费30万元；实验室大型设备维护经费20万元。</t>
  </si>
  <si>
    <t>广东省渔政总队汕尾支队</t>
  </si>
  <si>
    <t>查封、扣押渔船保管费30万元；渔业执法成本费用150万元；中国渔政44062、44062-2、9047执法船运行和维护费50万元；中国渔政44611执法船运行和维护费150万元。</t>
  </si>
  <si>
    <t>水资源管理经110万元；汕尾市实施最严格水资源管理制度考核经费100万元；汕尾市河长制湖长制工作经费100万元；奎山湖水闸管理经费10万元；夏楼美水闸管理经费15万元；鳌江水闸管理经费20万元；防汛通信电信线路租赁19万元；市级水旱灾害风险普查经费50万元。</t>
  </si>
  <si>
    <t>汕尾水文测报中心补助经费30万元；农业水价综合改革补贴及节水奖励市级补助资金10万元。</t>
  </si>
  <si>
    <t>汕尾市农业科技创新与服务能力提升60万元。</t>
  </si>
  <si>
    <t>聘请办公室工作经费人员劳务经费20万元；宣传费，拜访走访社会各界爱心人士，走访基层，设立固定广告，印发宣传资料、制度汇编等10万元；行政办公费用10万元；省登记评估复评前期工作经费费用10万元。</t>
  </si>
  <si>
    <t>巨灾保险100万元；节日慰问困难群体及缓解单位（镇村）财政困难补助资金2000万元；乡镇综合治理补助资金（六个林场）150万元；上年结转资金安排的项目支出5669万元；省提前下达转移支付资金44408万元</t>
  </si>
  <si>
    <t>直属分局办公场所租赁费用22万元；2022年交通大会战工作经费100万元；汕尾市城区2022年度公共汽车运营服务质量考核评价33万元；汕尾市城区公交车、出租车运营里程数据油价补助专项审计费用20万元；道路客运变相挂靠整治经费10万元；2022年度汕尾市交通工程质量抽检技术服务47万元。</t>
  </si>
  <si>
    <t>市区新能源公交车示范推广应用期运营综合补贴4000万元、市城区燃油公交车特殊群体乘车优惠补贴85万元、市城区公交车“善美码”扫码乘车优惠补贴80万元、市城区公交车“信易行”诚信红名单市民乘车优惠补贴40万元</t>
  </si>
  <si>
    <t>执法治超费用80万元；普通公路治超非现场执法监测点建设经费360万元。</t>
  </si>
  <si>
    <t>公路养护专项经费800万元；汕遮公路中间带绿化养护专项经费160万元；国省道桥梁定期检查检测项目经费60万元；自然灾害综合风险公路承灾体普查经费100万元。</t>
  </si>
  <si>
    <t>配合开展邮政业安全生产监督检查专项经费12万元。</t>
  </si>
  <si>
    <t>邮递履职能力建设经费90万元。</t>
  </si>
  <si>
    <t>深圳至汕尾捷运化列车运营补助资金3450万元；上年结转资金安排的项目支出4564万元</t>
  </si>
  <si>
    <t>215-其他资源勘探工业信息等支出</t>
  </si>
  <si>
    <t>制造业企业高质量发展综合评价专项经费9万元；战略性产业集群咨询服务100万元；2022年“创客广东”汕尾市中小企业创新创业大赛暨第四届“创客汕尾”大赛150万元；2022年中小企业人才培训项目经费25万元；展览展销博览会活动经费35万元；节能专项经费30万元；无线电安全保障40万元；专项扶持资金评审验收费用20万元；汕尾市制造业数字化转型发展编制经费50万元；5G发展推广应用经费20万元；产业共建奖补2万元。</t>
  </si>
  <si>
    <t>事项并入市工业和信息化局统筹安排解决</t>
  </si>
  <si>
    <t>食用盐储备费用30万元；上年结转资金安排的项目支出123万元；省提前下达转移支付资金3831万元</t>
  </si>
  <si>
    <t>企业负责人经营业绩绩效考核及市属监管企事业单位内部审计中介服务费用30万元；办公场地租借及物业管理经费18万元。</t>
  </si>
  <si>
    <t>大国资平台培育资金20000万元</t>
  </si>
  <si>
    <t>办公场地租赁费10万元</t>
  </si>
  <si>
    <t>解决历史遗留问题及各盐场公司资产管理经费500万元</t>
  </si>
  <si>
    <t>216-商品服务业等支出</t>
  </si>
  <si>
    <t>打造为农服务生力军行动专项经费48万元</t>
  </si>
  <si>
    <t>农村经营管理体系改革专项扶持资金500万元</t>
  </si>
  <si>
    <t>上年结转资金安排的项目支出4万元；省提前下达转移支付资金2032万元</t>
  </si>
  <si>
    <t>汕尾城市地质调查经费150万元；汕尾市海洋预报台工作经费（2022年度）50万元；汕尾市自然资源统一确权登记工作经费60万元；2022年度国土空间规划城市体检评估经费20万元；农村乱占耕地建房问题整治工作经费137万元；第一次全国自然灾害综合风险普查项目经费（自然资源）100万元；2022年度自然资源评价评估及市区土地征收成片开发方案编制项目经费180万元；汕尾市2021年度国土变更调查市级汇总与城区（含红海湾和华侨）国土变更调查工作经费20万元；汕尾市规划委员会工作经费50万元；建设工程验线等购买第三方技术服务技术项目经费180万元；违法用地执法检查监督工作经费项目经费50万元；农村不动产登记成果更新入库汇交工作经费30万元；汕尾市级耕地后备资源调查评价汇总核查项目经费20万元；汕尾市区中心城镇及农村居民区1:1000大比例尺地形图测制100万元；汕尾市第三次土地调查市级汇总工作经费及汕尾市城区第三次土地调查工作经费及其监理项目经费101万元；规划编制与修编项目经费400万元；土地纠纷专项经费300万元。</t>
  </si>
  <si>
    <t>不动产登记经费20万元；档案管理经费80万元；房地产交易管理经费50万元；房地一体农村不动产登记专项经费50万元；历史遗留问题权籍调查测量费经费40万元。</t>
  </si>
  <si>
    <t>地方气象事务运行专项经费250万元；互联网+气象服务经费—网格+气象基层气象防灾减灾系统100万元；汕尾国家基本气象站搬迁建设项目经费（第三年）600万元；气象灾害综合风险普查经费100万元。</t>
  </si>
  <si>
    <t>汕尾市突发事件预警发布中心</t>
  </si>
  <si>
    <t>手机预警信息发布费20万元；线路租赁费25万元；预警发布平台设备更新及维修维护费15万元。</t>
  </si>
  <si>
    <t>人工影响天气作业（人工增雨）专项经费70万元</t>
  </si>
  <si>
    <t>档案整理和数字化加工服务经费40万元；档案保管保护经费30万元；档案管理服务经费20万元；档案编研拍摄经费20万元。</t>
  </si>
  <si>
    <t>上年结转资金安排的项目支出4960万元</t>
  </si>
  <si>
    <t>办公场所租赁费200万元；公积金大厅服务保障经费250万元；扩面征缴、执法检查、咨询服务、宣传培训及印刷经费100万元；档案整理购买服务经费20万元。</t>
  </si>
  <si>
    <t>公租房管理专项经费50万元。</t>
  </si>
  <si>
    <t>上年结转资金安排的项目支出43万元；省提前下达转移支付资金121万元</t>
  </si>
  <si>
    <t>疫情防控常态化下重要医疗物资储备40万元。</t>
  </si>
  <si>
    <t>长期：冻猪肉储备费用（动态储备）230万元</t>
  </si>
  <si>
    <t>粮食风险基金5600万元</t>
  </si>
  <si>
    <t>综合应急装备购置经费（防护服、应急通信装备、器材等）380万元；消防支队后勤保障项目经费（泡沫采购经费、购买商业保险经费、宣传经费、伙食费等）230万元；灭火救援训练经费100万元。防火监督经费50万元；消防机关运维项目经费（训练基地及战勤保障、火车站片区消防站等运行）150万元；消防宣传车辆购置经费100万元；应急通信指挥车购置项目经费450万元；双光吊舱系留无人机购置项目经费85万元。</t>
  </si>
  <si>
    <t>地质与海洋防治及技术支撑项目经费35万元。</t>
  </si>
  <si>
    <t>森林消防队员综合保障经费170万元；森林消防队员服装经费30万元；无人机业务运行维护经费25万元；应急救援物资采购和设备维护经费、森林消防费用600万元；汕尾市应急避难场所维护管理经费20万元；隐患排查等专项经费50万元；安全生产监管及应急救援费用40万元；宣教培训经费50万元；应急演练训练经费80万元；市应急物资仓库管理经费80万元；汕尾市三防应急专用经费40万元；汕尾市第一次全国自然灾害风险普查工作经费（应急管理）180万元。</t>
  </si>
  <si>
    <t>基层综合减灾能力建设经费60万元</t>
  </si>
  <si>
    <t>考试、宣传、培训教育等费用240万元。</t>
  </si>
  <si>
    <t>市级应急预备费350万元；上年结转资金安排的项目支出2158万元；省提前下达转移支付资金1343万元</t>
  </si>
  <si>
    <t>预备费7813万元</t>
  </si>
  <si>
    <t>捐赠及其他一次性收补助支出2000万元；上年结转资金安排的项目支出68万元；省提前下达转移支付资金2258万元</t>
  </si>
  <si>
    <t>偿债支出（一般债券利息）19000万元</t>
  </si>
  <si>
    <t>地方政府一般债务发行费用支出100万元</t>
  </si>
  <si>
    <t>2022年上年结转项目资金情况表</t>
  </si>
  <si>
    <t>功能科目</t>
  </si>
  <si>
    <t>金额</t>
  </si>
  <si>
    <t>指标明细</t>
  </si>
  <si>
    <t>201一般公共服务支出</t>
  </si>
  <si>
    <t>编制规划专项经费114万元，2021年农产品成本调查经费11万元，节日慰问困难群体及缓解单位（镇村）财政困难补助资金154万元，市前期办2021年汕尾市重大项目谋划和前期管理咨询服务经费59万元，2020和2021年PPP工作经费150万元，2020年第三批中央政法纪检监察转移支付资金（公安、司法、纪检监察）168万元，2021年市党群服务中心建设经费307万元，2021年中央政法纪检监察转移支付资金（第二批）993万元，大南海石化产业园（汕尾东海岸石化基地）规划编制经费101万元，大南海石化产业园(汕尾基地)产业发展规划编制经费50万元，第二季度招商引资专项资金84万元，第七届会员代表大会换届经费10万元，电子支付及CA认证系统维护费180万元，扶持外经贸发展400万元，公务用车更新购置专项经费71万元，接待专项经费239万元，揭普惠南延线高速公路等项目前期工作经费1319万元，揭阳大南海石化产业园（汕尾东海岸石化基地）470万元，汕尾高新区配套基础设施科技孵化中心项目前期经费16万元，汕尾高新区中心学校可研编制费用3万元，汕尾市档案馆和方志馆布展工程及配套设施项目1000万元，汕尾市山区计划——志愿服务乡村振兴行动212万元，汕尾市委高清视频会议综合信息化项目（增加会场二期）88万元，汕尾市中心城区停车场专项规划编制经费65万元，涉密内网电子档案系统采购及档案电子化服务经费100万元，市场监督管理－知识产权创造运用保护及省部会商、专利奖励经费111万元，市老干部大学综合楼新建项目1271万元，市领导外出考察交流事务经费130万元，市民服务广场三楼开评标区优化改造及配套设施经费97万元，市民政局办公用房修缮经费55万元，市市场监督管理局办公用房修缮项目242万元，市卫健局办公用房修缮项目101万元，2021年市直办公用房维修维护专项经费271万元，投资评审委托代理业务补助经费410万元，项目规划技术指标审核专项经费50万元，汕尾理工学院周边道路市政工程项目前期工作经费84万元，纪委运转补助经费204万元，政务外网信创项目（涉密）经费162万元，知识产权创造保护运用及专项奖励资金91万元，市委专题片制作经费60万元，其他结转资金647万元。</t>
  </si>
  <si>
    <t>203国防支出</t>
  </si>
  <si>
    <t>2020年中央财政边海防基础设施维护费39万元。</t>
  </si>
  <si>
    <t>204公共安全支出</t>
  </si>
  <si>
    <t>安可工程经费104万元，2020年第二批中央缉私经费372万元，2020年粤东西北地区困难派出所“精准脱困”工作经费100万元，2021年禁毒示范城市创建经费798万元，2021年社会治理专项资金（社会治安防控体系建设）791万元，2021年中央和省级纪检监察转移支付资金783万元，2021年中央缉私补助经费（城区公安分局）207万元，AK工程（内网）400万元，汕尾市公安局无线电子围栏系统项目800万元，汕尾市红机保密电话二级网（一期）项目建设经费120万元，市国安局业务技术楼建设项目资金300万元，2020年中央政法纪检监察转移支付资金127万元，原边防支队修缮工程项目经费77万元，治安视频监控系统“雪亮工程”建设项目补助经费500万元，其他结转资金299万元。</t>
  </si>
  <si>
    <t xml:space="preserve">205教育支出  </t>
  </si>
  <si>
    <t>2021年现代职业教育提升计划专项资金-高职院校生均拨款奖补资金399万元，本专科生国家奖助学金132万元，中职学校国家助学金和免学费补助资金（市教育局）54万元，2021年教育发展专项（职业教育“扩容、提质、强服务”）资金-高职“提水平”-高等职业教育“创新强校工程”奖补资金（汕职院）191万元，2021年义务教育阶段残疾学生公用经费市级补助资金（市特殊教育学校）53万元，技工院校免学费131万元，技工院校免学费（中央资金第二批）95万元，教师学历提升培训补助经费200万元，教育发展专项资金（粤东西北地区新建迁建高校项目）7202万元，汕尾市第二小学校园设施设备采购经费185万元，汕尾市实验小学品清校区装修及配套建设工程812万元，现代职业教育质量提升计划中央专项资金654万元，新强师工程-教研基地建设（市教师发展中心）92万元，支持学前教育发展中央补助资金（扩大普惠性学前教育资源）196万元，中小学教师全员培训经费（2021年）222万元，中职免学费200万元，助力汕尾推动智慧教育新革命项目经费52万元，广东垦区基础教育学校移交补助经费1173万元，林伟华中学教室、功能室扩容及图书馆工程项目尾款158万元，其他结转资金225万元。</t>
  </si>
  <si>
    <t xml:space="preserve">206科学技术支出  </t>
  </si>
  <si>
    <t>2021年科技支撑乡村振兴战略专项资金800万元，2021年度创新能力建设任务资金项目经费950万元，2021年度高新区高质量发展专项资金项目750万元，“平安红海湾”滨海旅游园区治安视频监控系统建设项目（一期）57万元，12345投诉举报平台升级改革项目经费448万元，调整2021年信息化项目资金62万元，全民健康信息综合管理平台建设资金558万元，汕尾市发热人员信息系统项目经费64万元，汕尾市公安局管综系统建设经费100万元，汕尾市公安局新一代公安信息网建设项目经费408万元，汕尾市一站式企业开办及智能审批项目201万元，汕尾市智慧住建信息平台建设项目二期工程建设经费800万元，汕尾市住房公积金系统双贯标及核心业务系统升级拓展项目161万元，汕尾智慧旅游信息平台155万元，数据中心及网络改造项目经费72万元，网综平台扩容升级（一期）项目经费1518万元，粤东粤西粤北地区人才发展帮扶计划资金（电子信息产业人才振兴计划项目）226万元，公共信用信息管理系统二期项目建设54万元，市重点项目信息管理平台（三期）建设资金122万元，其他结转资金201万元。</t>
  </si>
  <si>
    <t xml:space="preserve">207文化旅游体育与传媒支出   </t>
  </si>
  <si>
    <t>2020和2021年补齐公共文化财政支出短板奖补资金8239万元，2021年度省文化繁荣发展专项资金（支持市县宣传部开展宣传文化工作）235万元，编制《汕尾市全域旅游发展规划（2021-2035）》项目经费120万元，党建文化中心1421万元，红道和古驿道利用规划经费56万元，汕尾市促进文旅投资和消费经费160万元，全域旅游标识系统经费350万元，汕尾市文化产业发展专项资金（含文艺精品创作）347万元，汕尾市文艺奖经费130万元，文旅融合发展大会经费210万元，其他结转资金127万元。</t>
  </si>
  <si>
    <t>208社保保障和就业支出</t>
  </si>
  <si>
    <t>汕尾市欠薪应急周转金200万元，2020年中央财政就业补助资金291万元，2021年中央财政退役安置补助经费105万元，省财政2021年困难群众救助补助预算资金98万元，人力资源社会保障公共服务能力和平台建设280万元，省级就业创业政策性及专项服务补助资金584万元，2021年中央就业补助资金512万元，其他结转资金143万元。</t>
  </si>
  <si>
    <t>210卫生健康支出</t>
  </si>
  <si>
    <t>深汕中心医院营运保障费1139万，2020年中央财政补助重大传染病防控项目资金50万元，2021年创建国家卫生城市经费（第二批）165万元，2021年新冠肺炎疫情防控资金（第二批）320万元，2021年新冠肺炎疫情防控资金（第六批）（市疫情防控指挥部办公室）256万元，公立医院综合改革市级补助资金（医疗卫生人才招聘）114万元，疾病预防控制体系现代化建设项目92万元，汕尾市第三人民医院二期建设工程3000万元，汕尾市第三人民医院开业经费220万元，汕尾市中心血站血液安全能力提升建设项目1300万元，深汕中心医院（二期）新建项目前期工作经费890万元，市直信息化项目经费52万元，2020年中央财政补助重大传染病防控项目资金200万元，粤东粤西粤北地区新冠病毒检测能力提升（市疾控中心）1215万元，重大传染病防控经费预算-财政下达162万元，其他结转资金165万元</t>
  </si>
  <si>
    <t>211节能环保支出</t>
  </si>
  <si>
    <t>红草园区综合污水处理厂污水污泥处理服务费1153万元，2021年汕尾市环境保护监测站仪器设备购置经费199万元，地市项目库建设经费53万元，汕尾市2021年生态环境常规监测业务经费170万元，汕尾市大气污染臭氧污染防控能力建设经费（一期）715万元，汕尾市锅炉烟囱排放检测经费88万元，汕尾市环境应急物资及能力建设项目259万元，汕尾市挥发性有机物走航监测经费68万元，汕尾市流域水生态环境调查和评估研究项目经费396万元，汕尾市汽车排放检验与维护（I/M）制度管理系统项目79万元，汕尾市入海排污口规范化建设项目210万元，汕尾市入河排污口排查整治项目214万元，汕尾市突发环境事件先期现场应急监测购买社会服务项目80万元，汕尾市油烟在线监测系统项目67万元，汕尾市生活垃圾无害化中心二期及填埋场第三方监管年度服务经费98万元，其他结转资金199万元。</t>
  </si>
  <si>
    <t>212城乡社区支出</t>
  </si>
  <si>
    <t>2021年再融资债券腾出的财政资金3500万元，2021年度市区20米以上（含20米）市政道路雨（污）水管网清疏项目经费84万元，第一次全国自然灾害综合风险普查工作经费120万元，购置大件杂物破碎设备经费140万元，汕尾市区人行天桥建设项目一期工程建设经费509万元，汕尾市区汕可路、东城路、香洲路（广场西路口至腾飞路口）道路绿化工程资金88万元，汕尾市区汕尾大道、海滨大道道路隔离带绿化美化项目资金81万元，汕尾市区香洲路等六条市政道路升级改造工程资金1500万元，市区海滨公园升级改造工程200万元，市区玉台山慈云公园配套建设工程资金824万元，县道X124汕遮路至捷胜段改建工程资金532万元，中共汕尾市委党校迁建工程703万元，市委党校新校区装修及配套工程资金6367万元，2021年中央财政城镇保障性安居工程补助资金188万元，纪委工作基地改扩建和装修及设备提质升级工程经费5800万元，其他结转资金99万元。</t>
  </si>
  <si>
    <t>213农林水支出</t>
  </si>
  <si>
    <t>2021年省级水利应急抗旱资金800万元，2021年生态公益林政策性森林保险市级补贴保费57万元，2021年省级涉农专项转移支付资金1916万元，2021年省级以上生态公益林效益补偿资金58万元，汕尾市新进人才补贴65万元，现代农业产业园专项补助资金600万元，2021年第二笔中央财政农业保险保险费补贴预算资金1707万元，2021年农业生产和水利救灾资金（第六批）300万元，其他结转资金166万元。</t>
  </si>
  <si>
    <t>214交通运输支出</t>
  </si>
  <si>
    <t>市区新能源公交车推广应用期运营综合补贴500万元，2021年交通“六费”替代性收入返还补助资金1408万元，国省、省道、农村公路检测经费和原材料抽检费50万元，汕尾市公路事务中心办公业务用房修缮工程项目62万元，汕尾市交通运输局第二办公区（原市港务局）办公用房修缮工程69万元，省对地方普通公路养护等891万元，2021年区域协调发展战略专项（普通公路水路建设）资金1500万元，其他结转资金84万元。</t>
  </si>
  <si>
    <t>215资源勘探工业信息等支出</t>
  </si>
  <si>
    <t>汕尾市电子信息制造业发展规划编制经费83万元，其他结转资金40万元。</t>
  </si>
  <si>
    <t>216商业服务业等支出</t>
  </si>
  <si>
    <t>第一批中央财政2021年服务业发展资金（知识产权运营服务体系建设）4万元。</t>
  </si>
  <si>
    <t>220自然资源海洋气象等支出</t>
  </si>
  <si>
    <t>2019年度市级国土空间开发保护现状评估项目经费57万元，2021年省级海洋综合管理专项资金263万元，不动产登记系统虚拟窗口建设、数据整合及建库，登记网络安全体系建设等资金135万元，自然资源规划编制与修编项目经费400万元，海砂开采挂牌出让前期工作经费1599万元，建立低效存量建设用地调查评价体系及补充耕地后备资源潜力摸查工作77万元，汕尾国家基本气象站搬迁建设项目-跨年项目200万元，汕尾市“互联网+不动产登记”平台项目经费135万元，汕尾市自然资源局第二办公区（原汕尾市国土资源局市区分局）办公用房改造修缮工程197万元，汕尾渔船厂后山边坡崩塌风险点工程181万元，市20-21年区域建设用地节集约利用状况评价及市区20年自然资源评价评估项目60万元，市级国土空间总体规划（含城区、红海湾）项目1080万元，自然灾害防治体系建设补助资金预算（第一批）160万元，遮浪岩海岛保护与开发项目资金354万元，其他结转资金62万元。</t>
  </si>
  <si>
    <t>221住房保障支出</t>
  </si>
  <si>
    <t>市政府投资公共租赁住房经费43万元。</t>
  </si>
  <si>
    <r>
      <rPr>
        <sz val="14"/>
        <color theme="1"/>
        <rFont val="宋体"/>
        <charset val="134"/>
        <scheme val="minor"/>
      </rPr>
      <t>2</t>
    </r>
    <r>
      <rPr>
        <sz val="14"/>
        <color indexed="8"/>
        <rFont val="宋体"/>
        <charset val="134"/>
      </rPr>
      <t>24灾害防治及应急管理支出</t>
    </r>
  </si>
  <si>
    <t>2021年森林防灭火补助资金项目经费200万元，汕尾市2021年省级自然灾害救灾资金（抗旱）1000万元，地质与海洋灾害规划、调查评估及技术支撑资金61万元，消防支队装备模块化建设项目经费771万元，综合应急装备购置经费（防护服、应急通信装备、器材等）62万元，其他结转资金64万元。</t>
  </si>
  <si>
    <t>229其他支出</t>
  </si>
  <si>
    <t>内外经贸发展与口岸建设事项专项资金68万元。</t>
  </si>
  <si>
    <t>2022年中央和省提前下达转移支付资金情况表</t>
  </si>
  <si>
    <t>金额单位：万元</t>
  </si>
  <si>
    <t>安排金额</t>
  </si>
  <si>
    <t>支出明细项目</t>
  </si>
  <si>
    <t>2022年中央药品监管补助资金8万元，2022年促进经济高质量发展专项资金（市场监督管理－药品监督管理）930万元，2022年省级休（禁）渔渔民生产生活补助资金252万元，2022年工商行政管理专项补助资金20万元，2022年度省促进经济高质量发展专项资金878万元，2022年中央对地方成品油税费改革转移支付预算（01中央直达资金）23110万元，2022年公办普通高中生均公用经费补助资金551万元，2022年党的基层组织建设保障经费67万元，2022年税政工作经费10万元，2022年财政监督检查工作经费24万元，2022年省妇女维权与信息服务站项目资金20万元，2022年民族宗教“地区补助专项经费”4万元，2022年“妇女之家”示范点建设项目资金21万元，2022年行政事业性资产管理经费6万元，2022年华侨事业费16万元，2022年中央和省级政法纪检监察转移支付资金6082万元，2022年解决特殊疑难信访问题资金47万元，2022年区域协调发展战略（重大项目前期工作经费）专项资金1570万元，广东省农产品成本调查经费5万元，2022年省价格监测信息采集补助资金15万元</t>
  </si>
  <si>
    <t>2022年改善普通高中学校办学条件中央补助资金119万元，2022年普通高中国家助学金和免学杂费补助资金115万元，2022年中央缉毒禁毒补助资金40万元，2022年超容羁押看守所建设补助资金2312万元，2022年中央缉私补助资金506万元，2022年司法行政系统人民警察服装专项经费19万元，2022年社会治理专项资金1124万元</t>
  </si>
  <si>
    <t>2022年技工院校国家奖学金、助学金和免学费补助资金1181万元，2022年高等教育“冲一流、补短板、强特色”专项资金（粤东西北地区新建迁建高校项目）14984万元，2022年现代职业教育质量提升计划资金589万元，2022年中职学生资助补助资金1240万元，2022年本专科生国家奖助学金508万元，2022年服兵役高等学校学生教育资助资金189万元，2022年特殊教育中央补助资金172万元，2022年城乡义务教育补助经费781万元，2022年省级教育发展专项（职业教育“扩容、提质、强服务”）资金1744万元，2022年学前教育生均经费省补助资金26万元，2022年支持学前教育发展中央资金645万元，2022年义务教育阶段残疾学生公用经费及课本费65万元</t>
  </si>
  <si>
    <t>2022年粤东西北地区博士工作站建站补贴150万元，2022年科技创新战略（人才发展）专项经费538万元，下达2022年度广东省科技专项资金（“大专项＋任务清单”）1720万元，2022年中央引导地方科技发展资金60万元，2022年度粤东粤西粤北地区人才发展帮扶计划资金1000万元</t>
  </si>
  <si>
    <t>2022年中央支持地方公共文化服务体系建设资金125万元，2022年公共体育场馆向社会免费或低收费开放补助资金16万元，2022年博物馆纪念馆免费开放补助资金453万元，2022年农村广播电视无线覆盖（省节目）工程运行维护等资金52万元，2022年农村文体协管员补助资金101万元，2022年公共图书馆、美术馆、文化馆（站）免费开放补助资金150万元，2022年省补齐公共文化财政支出短板奖补资金（基础性补助）4046万元</t>
  </si>
  <si>
    <t>2022年省财政自主就业退役士兵一次性经济补助和退役军人职业培训就业创业补助资金473万元，2022年省级促进就业创业发展专项资金2985万元，2022年高校毕业生“三支一扶”计划中央财政补助资金136万元，2022年残疾人事业发展补助资金111万元，高校毕业生“三支一扶”计划省财政补助资金714万元，2022年中央就业补助资金2970万元，2022年省财政拥军优属慰问活动经费0.4万元，2022年中央和省财政企业军转干部生活困难补助资金129万元，2022年中央财政残疾人事业发展补助资金238万元，2022年中央大中型水库移民后期扶持资金2816万元，2022年中央移民扶持基金6726万元</t>
  </si>
  <si>
    <t>2022年中央财政医疗服务与保障能力提升项目（中医药事业传承与发展部分）补助资金0.5万元，2022年中央财政重大传染病防控补助资金497万元，2022年省级医疗卫生健康事业发展专项资金2074万元，2022年中央财政基本公共卫生服务补助资金48万元，2022年中央财政医疗服务与保障能力提升补助资金1057万元，2022年城乡居民基本医疗保险宣传培训经费16万元，2022年中央财政优抚对象医疗保障经费151万元，2022年卫生健康领域其他事业发展性资金15万元，2022年省财政军休人员医疗补助经费17万元，2022年省级财政企业离休干部医疗费补助资金45万元</t>
  </si>
  <si>
    <t>2022年中央财政大气、水污染防治资金3040万元，省生态环境厅2022年打好污染防治攻坚战专项资金9830万元，2022年中央林业草原生态保护恢复资金（全面停止天然林商业性采伐补助）30万元，2022年省住房城乡建设厅主管专项资金2984万元</t>
  </si>
  <si>
    <t>2022年省对部分地区专项补助资金13030万元</t>
  </si>
  <si>
    <t>2022年省级以上生态公益林效益补偿资金458万元，2022年省级财政专职护林员队伍建设资金42万元，2022年中央林业改革发展资金251万元，2022年中央对地方降低育林基金征收标准后财政减收补助资金1万元，2022年离岗基层老兽医省级补助资金271万元，2022年农村财务管理工作经费20万元，2022年省级普惠金融发展资金32万元，2022年中央财政农业资源及生态保护补助资金666万元，2022年中央财政农业保险保险费补贴资金2054万元，2022年中央财政农田建设补助资金363万元，2022年中央渔业发展补助资金14377万元，2022年中央财政动物防疫等补助经费251万元，2022年中央财政农业生产发展资金（农机购置补贴）650万元，2022年中央水利发展资金10619万元，2022年农村综合改革转移支付资金（第一批）776万元，2022年省级涉农统筹整合转移支付资金3810万元，2022年中央财政农业生产发展资金（耕地地力保护补贴）9767万元，</t>
  </si>
  <si>
    <t>2022年省工业和信息化厅经管专项资金3814万元，2022年中央无线电管理经费17万元</t>
  </si>
  <si>
    <t>省商务厅经管2022年促进经济高质量发展专项资金1497万元，中央财政2022年服务业发展专项资金535万元</t>
  </si>
  <si>
    <t>2022年中央财政农村危房改造补助资金121万元</t>
  </si>
  <si>
    <t>2022年省级灾害防治及应急管理专项资金523万元，中央财政2022年自然灾害防治体系建设补助资金820万元</t>
  </si>
  <si>
    <t>2022年省返还性补助支出2258万元</t>
  </si>
  <si>
    <t>2022年汕尾市市级转移性支出表</t>
  </si>
  <si>
    <t>市级转移性支出明细项目</t>
  </si>
  <si>
    <t>（一）上解省基数</t>
  </si>
  <si>
    <t>上解省固定支出8454万元。</t>
  </si>
  <si>
    <t>（二）补助下级支出</t>
  </si>
  <si>
    <t xml:space="preserve">  一般转移支付支出</t>
  </si>
  <si>
    <t>补助下级固定支出1031万元。</t>
  </si>
  <si>
    <t xml:space="preserve">  专项转移支付支出</t>
  </si>
  <si>
    <t xml:space="preserve">     一般公共服务支出</t>
  </si>
  <si>
    <t>“妇女之家”示范点建设配套经费22万元；镇级党校培训市级补助经费1251万元；2022年党的基层组织建设保障经费12372万元；选调生基层锻炼配套经费60万元；正常离任村干部2022年生活补助经费1300万元；村（社区）“两委”干部第十三个月工作补贴1800万元；陆丰核电人才奖励金200万元。</t>
  </si>
  <si>
    <r>
      <rPr>
        <sz val="12"/>
        <rFont val="宋体"/>
        <charset val="134"/>
      </rPr>
      <t xml:space="preserve">     </t>
    </r>
    <r>
      <rPr>
        <sz val="11"/>
        <color indexed="8"/>
        <rFont val="宋体"/>
        <charset val="134"/>
      </rPr>
      <t>公共安全支出</t>
    </r>
  </si>
  <si>
    <t>一村（社区）一法律顾问市级配套经费86万元。</t>
  </si>
  <si>
    <r>
      <rPr>
        <sz val="12"/>
        <rFont val="宋体"/>
        <charset val="134"/>
      </rPr>
      <t xml:space="preserve">     </t>
    </r>
    <r>
      <rPr>
        <sz val="11"/>
        <color indexed="8"/>
        <rFont val="宋体"/>
        <charset val="134"/>
      </rPr>
      <t>教育支出</t>
    </r>
  </si>
  <si>
    <t>三名”工作室补助经费480万元；汕尾市中小学校长绩效考核经费250万元；教师学历提升培训补助经费200万元；民办教育发展专项资金150万元；原民办教师和原代课教师生活困难补助资金780万元；中等职业教育国家助学金6万元；中等职业教育免学费补助（含普通高中残疾学生免学费补助）121万元；普通高中教育国家助学金37万元；中等职业教育国家助学金（技工口）12万元；中等职业教育免学费补助（技工口）146万元。</t>
  </si>
  <si>
    <r>
      <rPr>
        <sz val="12"/>
        <rFont val="宋体"/>
        <charset val="134"/>
      </rPr>
      <t xml:space="preserve">     </t>
    </r>
    <r>
      <rPr>
        <sz val="11"/>
        <color indexed="8"/>
        <rFont val="宋体"/>
        <charset val="134"/>
      </rPr>
      <t>社会保障和就业支出</t>
    </r>
  </si>
  <si>
    <t>城乡居民基本养老保险市级配套资金11233万元，残疾人两项补贴市级补助资金1236万元，困难群众基本生活救助4575万元，康园中心项目市级补助资金127万元，村（居）务监督委员会成员市级补助贴资金420万元，村（社区）“两委”干部参加养老保险的市级补助资金1320万元，提高全市优抚对象抚恤补助标准资金171万元，全市居家养老服务镇（街道）级示范点、村（社区）示范点奖励补助900万元；实施“广东兜底民生服务社会工作双百工程”项目资金443万元。</t>
  </si>
  <si>
    <r>
      <rPr>
        <sz val="12"/>
        <rFont val="宋体"/>
        <charset val="134"/>
      </rPr>
      <t xml:space="preserve">     </t>
    </r>
    <r>
      <rPr>
        <sz val="11"/>
        <color indexed="8"/>
        <rFont val="宋体"/>
        <charset val="134"/>
      </rPr>
      <t>卫生健康支出</t>
    </r>
  </si>
  <si>
    <t>城乡居民基本医疗保险市级配套资金5654万元，严重精神障碍患者救治救助监护补助市级补助资金460万元；基层医疗卫生机构专项补助资金156万元；农村纯二女户节育奖15万元；农村已离岗接生员和赤脚医生生活困难补助资金250万元；出生缺陷综合防控项目525万元；城乡妇女两癌检查项目90万元；免费孕前优生健康检查项目15万元；城镇独生子女父母计生奖励金45万元；基本公共卫生服务1670万元，计划生育服务项目（农村计划生育家庭）75万元；重大公共卫生-28万元。</t>
  </si>
  <si>
    <r>
      <rPr>
        <sz val="12"/>
        <rFont val="宋体"/>
        <charset val="134"/>
      </rPr>
      <t xml:space="preserve">     </t>
    </r>
    <r>
      <rPr>
        <sz val="11"/>
        <color indexed="8"/>
        <rFont val="宋体"/>
        <charset val="134"/>
      </rPr>
      <t>农林水支出</t>
    </r>
  </si>
  <si>
    <t>2021-2020年乡村振兴驻镇帮镇扶村工作经费专项配套资金16800万元；农村人居环境长效管护奖补资金4275万元；支持发展农村集体经济市级补助资金150万元；三支一扶配套资金144万元；革命老区发展专项补助资金（乡镇综合保障经费）5700万元；华侨区垦造水田种植收益降低补偿和激励补贴（按2870亩计）462万元；离岗基层老兽医补助资金70万元。</t>
  </si>
  <si>
    <t xml:space="preserve">     交通运输支出</t>
  </si>
  <si>
    <t>“四好农村路”建设市级配套资金6850万元；四好农村路”养护专项工程及日常养护市级配套资金1450万元。</t>
  </si>
  <si>
    <t>（三）债务还本支出</t>
  </si>
  <si>
    <t xml:space="preserve">  地方政府一般债务还本支出</t>
  </si>
  <si>
    <t>市本级地方政府一般债务还本66000万元</t>
  </si>
  <si>
    <t>市级转移性支出合计</t>
  </si>
  <si>
    <t>2022年市级一般公共预算项级科科目支出明细表（按功能科目）</t>
  </si>
  <si>
    <t>科目代码</t>
  </si>
  <si>
    <t>项目</t>
  </si>
  <si>
    <t>预算数</t>
  </si>
  <si>
    <t>201</t>
  </si>
  <si>
    <t>一般公共服务支出</t>
  </si>
  <si>
    <t>20101</t>
  </si>
  <si>
    <t xml:space="preserve"> 一般公共服务支出--人大事务</t>
  </si>
  <si>
    <t>2010101</t>
  </si>
  <si>
    <t xml:space="preserve">   一般公共服务支出--人大事务--行政运行</t>
  </si>
  <si>
    <t>2010104</t>
  </si>
  <si>
    <t xml:space="preserve">   一般公共服务支出--人大事务--人大会议</t>
  </si>
  <si>
    <t>2010105</t>
  </si>
  <si>
    <t xml:space="preserve">   一般公共服务支出--人大事务--人大立法</t>
  </si>
  <si>
    <t>2010108</t>
  </si>
  <si>
    <t xml:space="preserve">   一般公共服务支出--人大事务--代表工作</t>
  </si>
  <si>
    <t>2010199</t>
  </si>
  <si>
    <t xml:space="preserve">   一般公共服务支出--人大事务--其他人大事务支出</t>
  </si>
  <si>
    <t>20102</t>
  </si>
  <si>
    <t xml:space="preserve"> 一般公共服务支出--政协事务</t>
  </si>
  <si>
    <t>2010201</t>
  </si>
  <si>
    <t xml:space="preserve">   一般公共服务支出--政协事务--行政运行</t>
  </si>
  <si>
    <t>2010202</t>
  </si>
  <si>
    <t xml:space="preserve">   一般公共服务支出--政协事务--一般行政管理事务</t>
  </si>
  <si>
    <t>2010204</t>
  </si>
  <si>
    <t xml:space="preserve">   一般公共服务支出--政协事务--政协会议</t>
  </si>
  <si>
    <t>2010206</t>
  </si>
  <si>
    <t xml:space="preserve">   一般公共服务支出--政协事务--参政议政</t>
  </si>
  <si>
    <t>2010299</t>
  </si>
  <si>
    <t xml:space="preserve">   一般公共服务支出--政协事务--其他政协事务支出</t>
  </si>
  <si>
    <t>20103</t>
  </si>
  <si>
    <t xml:space="preserve"> 一般公共服务支出--政府办公厅（室）及相关机构事务</t>
  </si>
  <si>
    <t>2010301</t>
  </si>
  <si>
    <t xml:space="preserve">   一般公共服务支出--政府办公厅（室）及相关机构事务--行政运行</t>
  </si>
  <si>
    <t>2010302</t>
  </si>
  <si>
    <t xml:space="preserve">   一般公共服务支出--政府办公厅（室）及相关机构事务--一般行政管理事务</t>
  </si>
  <si>
    <t>2010303</t>
  </si>
  <si>
    <t xml:space="preserve">   一般公共服务支出--政府办公厅（室）及相关机构事务--机关服务</t>
  </si>
  <si>
    <t>2010304</t>
  </si>
  <si>
    <t xml:space="preserve">   一般公共服务支出--政府办公厅（室）及相关机构事务--专项服务</t>
  </si>
  <si>
    <t>2010308</t>
  </si>
  <si>
    <t xml:space="preserve">   一般公共服务支出--政府办公厅（室）及相关机构事务--信访事务</t>
  </si>
  <si>
    <t>2010350</t>
  </si>
  <si>
    <t xml:space="preserve">   一般公共服务支出--政府办公厅（室）及相关机构事务--事业运行</t>
  </si>
  <si>
    <t>2010399</t>
  </si>
  <si>
    <t xml:space="preserve">   一般公共服务支出--政府办公厅（室）及相关机构事务--其他政府办公厅（室）及相关机构事务支出</t>
  </si>
  <si>
    <t>20104</t>
  </si>
  <si>
    <t xml:space="preserve"> 一般公共服务支出--发展与改革事务</t>
  </si>
  <si>
    <t>2010401</t>
  </si>
  <si>
    <t xml:space="preserve">   一般公共服务支出--发展与改革事务--行政运行</t>
  </si>
  <si>
    <t>2010406</t>
  </si>
  <si>
    <t xml:space="preserve">   一般公共服务支出--发展与改革事务--社会事业发展规划</t>
  </si>
  <si>
    <t>2010408</t>
  </si>
  <si>
    <t xml:space="preserve">   一般公共服务支出--发展与改革事务--物价管理</t>
  </si>
  <si>
    <t>2010499</t>
  </si>
  <si>
    <t xml:space="preserve">   一般公共服务支出--发展与改革事务--其他发展与改革事务支出</t>
  </si>
  <si>
    <t>20105</t>
  </si>
  <si>
    <t xml:space="preserve"> 一般公共服务支出--统计信息事务</t>
  </si>
  <si>
    <t>2010501</t>
  </si>
  <si>
    <t xml:space="preserve">   一般公共服务支出--统计信息事务--行政运行</t>
  </si>
  <si>
    <t>2010505</t>
  </si>
  <si>
    <t xml:space="preserve">   一般公共服务支出--统计信息事务--专项统计业务</t>
  </si>
  <si>
    <t>2010507</t>
  </si>
  <si>
    <t xml:space="preserve">   一般公共服务支出--统计信息事务--专项普查活动</t>
  </si>
  <si>
    <t>2010508</t>
  </si>
  <si>
    <t xml:space="preserve">   一般公共服务支出--统计信息事务--统计抽样调查</t>
  </si>
  <si>
    <t>20106</t>
  </si>
  <si>
    <t xml:space="preserve"> 一般公共服务支出--财政事务</t>
  </si>
  <si>
    <t>2010601</t>
  </si>
  <si>
    <t xml:space="preserve">   一般公共服务支出--财政事务--行政运行</t>
  </si>
  <si>
    <t>2010650</t>
  </si>
  <si>
    <t xml:space="preserve">   一般公共服务支出--财政事务--事业运行</t>
  </si>
  <si>
    <t>2010699</t>
  </si>
  <si>
    <t xml:space="preserve">   一般公共服务支出--财政事务--其他财政事务支出</t>
  </si>
  <si>
    <t>20107</t>
  </si>
  <si>
    <t xml:space="preserve"> 一般公共服务支出--税收事务</t>
  </si>
  <si>
    <t>2010799</t>
  </si>
  <si>
    <t xml:space="preserve">   一般公共服务支出--税收事务--其他税收事务支出</t>
  </si>
  <si>
    <t>20108</t>
  </si>
  <si>
    <t xml:space="preserve"> 一般公共服务支出--审计事务</t>
  </si>
  <si>
    <t>2010801</t>
  </si>
  <si>
    <t xml:space="preserve">   一般公共服务支出--审计事务--行政运行</t>
  </si>
  <si>
    <t>2010804</t>
  </si>
  <si>
    <t xml:space="preserve">   一般公共服务支出--审计事务--审计业务</t>
  </si>
  <si>
    <t>2010899</t>
  </si>
  <si>
    <t xml:space="preserve">   一般公共服务支出--审计事务--其他审计事务支出</t>
  </si>
  <si>
    <t>20111</t>
  </si>
  <si>
    <t xml:space="preserve"> 一般公共服务支出--纪检监察事务</t>
  </si>
  <si>
    <t>2011101</t>
  </si>
  <si>
    <t xml:space="preserve">   一般公共服务支出--纪检监察事务--行政运行</t>
  </si>
  <si>
    <t>2011104</t>
  </si>
  <si>
    <t xml:space="preserve">   一般公共服务支出--纪检监察事务--大案要案查处</t>
  </si>
  <si>
    <t>2011105</t>
  </si>
  <si>
    <t xml:space="preserve">   一般公共服务支出--纪检监察事务--派驻派出机构</t>
  </si>
  <si>
    <t>2011199</t>
  </si>
  <si>
    <t xml:space="preserve">   一般公共服务支出--纪检监察事务--其他纪检监察事务支出</t>
  </si>
  <si>
    <t>20113</t>
  </si>
  <si>
    <t xml:space="preserve"> 一般公共服务支出--商贸事务</t>
  </si>
  <si>
    <t>2011301</t>
  </si>
  <si>
    <t xml:space="preserve">   一般公共服务支出--商贸事务--行政运行</t>
  </si>
  <si>
    <t>2011308</t>
  </si>
  <si>
    <t xml:space="preserve">   一般公共服务支出--商贸事务--招商引资</t>
  </si>
  <si>
    <t>2011350</t>
  </si>
  <si>
    <t xml:space="preserve">   一般公共服务支出--商贸事务--事业运行</t>
  </si>
  <si>
    <t>2011399</t>
  </si>
  <si>
    <t xml:space="preserve">   一般公共服务支出--商贸事务--其他商贸事务支出</t>
  </si>
  <si>
    <t>20114</t>
  </si>
  <si>
    <t xml:space="preserve"> 一般公共服务支出--知识产权事务</t>
  </si>
  <si>
    <t>2011409</t>
  </si>
  <si>
    <t xml:space="preserve">   一般公共服务支出--知识产权事务--知识产权宏观管理</t>
  </si>
  <si>
    <t>20125</t>
  </si>
  <si>
    <t xml:space="preserve"> 一般公共服务支出--港澳台事务</t>
  </si>
  <si>
    <t>2012501</t>
  </si>
  <si>
    <t xml:space="preserve">   一般公共服务支出--港澳台事务--行政运行</t>
  </si>
  <si>
    <t>2012505</t>
  </si>
  <si>
    <t xml:space="preserve">   一般公共服务支出--港澳台事务--台湾事务</t>
  </si>
  <si>
    <t>2012550</t>
  </si>
  <si>
    <t xml:space="preserve">   一般公共服务支出--港澳台事务--事业运行</t>
  </si>
  <si>
    <t>2012599</t>
  </si>
  <si>
    <t xml:space="preserve">   一般公共服务支出--港澳台事务--其他港澳台事务支出</t>
  </si>
  <si>
    <t>20126</t>
  </si>
  <si>
    <t xml:space="preserve"> 一般公共服务支出--档案事务</t>
  </si>
  <si>
    <t>2012601</t>
  </si>
  <si>
    <t xml:space="preserve">   一般公共服务支出--档案事务--行政运行</t>
  </si>
  <si>
    <t>2012604</t>
  </si>
  <si>
    <t xml:space="preserve">   一般公共服务支出--档案事务--档案馆</t>
  </si>
  <si>
    <t>20128</t>
  </si>
  <si>
    <t xml:space="preserve"> 一般公共服务支出--民主党派及工商联事务</t>
  </si>
  <si>
    <t>2012801</t>
  </si>
  <si>
    <t xml:space="preserve">   一般公共服务支出--民主党派及工商联事务--行政运行</t>
  </si>
  <si>
    <t>2012804</t>
  </si>
  <si>
    <t xml:space="preserve">   一般公共服务支出--民主党派及工商联事务--参政议政</t>
  </si>
  <si>
    <t>2012899</t>
  </si>
  <si>
    <t xml:space="preserve">   一般公共服务支出--民主党派及工商联事务--其他民主党派及工商联事务支出</t>
  </si>
  <si>
    <t>20129</t>
  </si>
  <si>
    <t xml:space="preserve"> 一般公共服务支出--群众团体事务</t>
  </si>
  <si>
    <t>2012901</t>
  </si>
  <si>
    <t xml:space="preserve">   一般公共服务支出--群众团体事务--行政运行</t>
  </si>
  <si>
    <t>2012902</t>
  </si>
  <si>
    <t xml:space="preserve">   一般公共服务支出--群众团体事务--一般行政管理事务</t>
  </si>
  <si>
    <t>2012950</t>
  </si>
  <si>
    <t xml:space="preserve">   一般公共服务支出--群众团体事务--事业运行</t>
  </si>
  <si>
    <t>2012999</t>
  </si>
  <si>
    <t xml:space="preserve">   一般公共服务支出--群众团体事务--其他群众团体事务支出</t>
  </si>
  <si>
    <t>20131</t>
  </si>
  <si>
    <t xml:space="preserve"> 一般公共服务支出--党委办公厅（室）及相关机构事务</t>
  </si>
  <si>
    <t>2013101</t>
  </si>
  <si>
    <t xml:space="preserve">   一般公共服务支出--党委办公厅（室）及相关机构事务--行政运行</t>
  </si>
  <si>
    <t>2013102</t>
  </si>
  <si>
    <t xml:space="preserve">   一般公共服务支出--党委办公厅（室）及相关机构事务--一般行政管理事务</t>
  </si>
  <si>
    <t>2013199</t>
  </si>
  <si>
    <t xml:space="preserve">   一般公共服务支出--党委办公厅（室）及相关机构事务--其他党委办公厅（室）及相关机构事务支出</t>
  </si>
  <si>
    <t>20132</t>
  </si>
  <si>
    <t xml:space="preserve"> 一般公共服务支出--组织事务</t>
  </si>
  <si>
    <t>2013201</t>
  </si>
  <si>
    <t xml:space="preserve">   一般公共服务支出--组织事务--行政运行</t>
  </si>
  <si>
    <t>2013204</t>
  </si>
  <si>
    <t xml:space="preserve">   一般公共服务支出--组织事务--公务员事务</t>
  </si>
  <si>
    <t>2013299</t>
  </si>
  <si>
    <t xml:space="preserve">   一般公共服务支出--组织事务--其他组织事务支出</t>
  </si>
  <si>
    <t>20133</t>
  </si>
  <si>
    <t xml:space="preserve"> 一般公共服务支出--宣传事务</t>
  </si>
  <si>
    <t>2013301</t>
  </si>
  <si>
    <t xml:space="preserve">   一般公共服务支出--宣传事务--行政运行</t>
  </si>
  <si>
    <t>20134</t>
  </si>
  <si>
    <t xml:space="preserve"> 一般公共服务支出--统战事务</t>
  </si>
  <si>
    <t>2013401</t>
  </si>
  <si>
    <t xml:space="preserve">   一般公共服务支出--统战事务--行政运行</t>
  </si>
  <si>
    <t>2013404</t>
  </si>
  <si>
    <t xml:space="preserve">   一般公共服务支出--统战事务--宗教事务</t>
  </si>
  <si>
    <t>2013405</t>
  </si>
  <si>
    <t xml:space="preserve">   一般公共服务支出--统战事务--华侨事务</t>
  </si>
  <si>
    <t>2013499</t>
  </si>
  <si>
    <t xml:space="preserve">   一般公共服务支出--统战事务--其他统战事务支出</t>
  </si>
  <si>
    <t>20135</t>
  </si>
  <si>
    <t xml:space="preserve"> 一般公共服务支出--对外联络事务</t>
  </si>
  <si>
    <t>2013501</t>
  </si>
  <si>
    <t xml:space="preserve">   一般公共服务支出--对外联络事务--行政运行</t>
  </si>
  <si>
    <t>2013599</t>
  </si>
  <si>
    <t xml:space="preserve">   一般公共服务支出--对外联络事务--其他对外联络事务支出</t>
  </si>
  <si>
    <t>20136</t>
  </si>
  <si>
    <t xml:space="preserve"> 一般公共服务支出--其他共产党事务支出</t>
  </si>
  <si>
    <t>2013601</t>
  </si>
  <si>
    <t xml:space="preserve">   一般公共服务支出--其他共产党事务支出--行政运行</t>
  </si>
  <si>
    <t>2013650</t>
  </si>
  <si>
    <t xml:space="preserve">   一般公共服务支出--其他共产党事务支出--事业运行</t>
  </si>
  <si>
    <t>20138</t>
  </si>
  <si>
    <t xml:space="preserve"> 一般公共服务支出--市场监督管理事务</t>
  </si>
  <si>
    <t>2013801</t>
  </si>
  <si>
    <t xml:space="preserve">   一般公共服务支出--市场监督管理事务--行政运行</t>
  </si>
  <si>
    <t>2013805</t>
  </si>
  <si>
    <t xml:space="preserve">   一般公共服务支出--市场监督管理事务--市场秩序执法</t>
  </si>
  <si>
    <t>2013810</t>
  </si>
  <si>
    <t xml:space="preserve">   一般公共服务支出--市场监督管理事务--质量基础</t>
  </si>
  <si>
    <t>2013812</t>
  </si>
  <si>
    <t xml:space="preserve">   一般公共服务支出--市场监督管理事务--药品事务</t>
  </si>
  <si>
    <t>2013815</t>
  </si>
  <si>
    <t xml:space="preserve">   一般公共服务支出--市场监督管理事务--质量安全监管</t>
  </si>
  <si>
    <t>2013816</t>
  </si>
  <si>
    <t xml:space="preserve">   一般公共服务支出--市场监督管理事务--食品安全监管</t>
  </si>
  <si>
    <t>2013899</t>
  </si>
  <si>
    <t xml:space="preserve">   一般公共服务支出--市场监督管理事务--其他市场监督管理事务</t>
  </si>
  <si>
    <t>20199</t>
  </si>
  <si>
    <t xml:space="preserve"> 一般公共服务支出--其他一般公共服务支出</t>
  </si>
  <si>
    <t>2019999</t>
  </si>
  <si>
    <t xml:space="preserve">   一般公共服务支出--其他一般公共服务支出--其他一般公共服务支出</t>
  </si>
  <si>
    <t>203</t>
  </si>
  <si>
    <t>国防支出</t>
  </si>
  <si>
    <t>20306</t>
  </si>
  <si>
    <t xml:space="preserve"> 国防支出--国防动员</t>
  </si>
  <si>
    <t>2030603</t>
  </si>
  <si>
    <t xml:space="preserve">   国防支出--国防动员--人民防空</t>
  </si>
  <si>
    <t>2030608</t>
  </si>
  <si>
    <t xml:space="preserve">   国防支出--国防动员--边海防</t>
  </si>
  <si>
    <t xml:space="preserve"> 国防支出--其他国防支出</t>
  </si>
  <si>
    <t xml:space="preserve">   国防支出--其他国防支出--其他国防支出</t>
  </si>
  <si>
    <t>204</t>
  </si>
  <si>
    <t>公共安全支出</t>
  </si>
  <si>
    <t>20402</t>
  </si>
  <si>
    <t xml:space="preserve"> 公共安全支出--公安</t>
  </si>
  <si>
    <t>2040201</t>
  </si>
  <si>
    <t xml:space="preserve">   公共安全支出--公安--行政运行</t>
  </si>
  <si>
    <t>2040220</t>
  </si>
  <si>
    <t xml:space="preserve">   公共安全支出--公安--执法办案</t>
  </si>
  <si>
    <t>2040223</t>
  </si>
  <si>
    <t xml:space="preserve">   公共安全支出--公安--移民事务</t>
  </si>
  <si>
    <t>2040299</t>
  </si>
  <si>
    <t xml:space="preserve">   公共安全支出--公安--其他公安支出</t>
  </si>
  <si>
    <t>20403</t>
  </si>
  <si>
    <t xml:space="preserve"> 公共安全支出--国家安全</t>
  </si>
  <si>
    <t>2040301</t>
  </si>
  <si>
    <t xml:space="preserve">   公共安全支出--国家安全--行政运行</t>
  </si>
  <si>
    <t>20404</t>
  </si>
  <si>
    <t xml:space="preserve"> 公共安全支出--检察</t>
  </si>
  <si>
    <t>2040401</t>
  </si>
  <si>
    <t xml:space="preserve">   公共安全支出--检察--行政运行</t>
  </si>
  <si>
    <t>20405</t>
  </si>
  <si>
    <t xml:space="preserve"> 公共安全支出--法院</t>
  </si>
  <si>
    <t>2040501</t>
  </si>
  <si>
    <t xml:space="preserve">   公共安全支出--法院--行政运行</t>
  </si>
  <si>
    <t>20406</t>
  </si>
  <si>
    <t xml:space="preserve"> 公共安全支出--司法</t>
  </si>
  <si>
    <t>2040601</t>
  </si>
  <si>
    <t xml:space="preserve">   公共安全支出--司法--行政运行</t>
  </si>
  <si>
    <t>2040605</t>
  </si>
  <si>
    <t xml:space="preserve">   公共安全支出--司法--普法宣传</t>
  </si>
  <si>
    <t>2040607</t>
  </si>
  <si>
    <t xml:space="preserve">   公共安全支出--司法--公共法律服务</t>
  </si>
  <si>
    <t>2040612</t>
  </si>
  <si>
    <t xml:space="preserve">   公共安全支出--司法--法治建设</t>
  </si>
  <si>
    <t>2040699</t>
  </si>
  <si>
    <t xml:space="preserve">   公共安全支出--司法--其他司法支出</t>
  </si>
  <si>
    <t>20408</t>
  </si>
  <si>
    <t xml:space="preserve"> 公共安全支出--强制隔离戒毒</t>
  </si>
  <si>
    <t>2040801</t>
  </si>
  <si>
    <t xml:space="preserve">   公共安全支出--强制隔离戒毒--行政运行</t>
  </si>
  <si>
    <t>2040804</t>
  </si>
  <si>
    <t xml:space="preserve">   公共安全支出--强制隔离戒毒--强制隔离戒毒人员生活</t>
  </si>
  <si>
    <t>20409</t>
  </si>
  <si>
    <t xml:space="preserve"> 公共安全支出--国家保密</t>
  </si>
  <si>
    <t>2040901</t>
  </si>
  <si>
    <t xml:space="preserve">   公共安全支出--国家保密--行政运行</t>
  </si>
  <si>
    <t>2040999</t>
  </si>
  <si>
    <t xml:space="preserve">   公共安全支出--国家保密--其他国家保密支出</t>
  </si>
  <si>
    <t>20499</t>
  </si>
  <si>
    <t xml:space="preserve"> 公共安全支出--其他公共安全支出</t>
  </si>
  <si>
    <t>2049902</t>
  </si>
  <si>
    <t xml:space="preserve">   公共安全支出--其他公共安全支出--国家司法救助支出</t>
  </si>
  <si>
    <t>2049999</t>
  </si>
  <si>
    <t xml:space="preserve">   公共安全支出--其他公共安全支出--其他公共安全支出</t>
  </si>
  <si>
    <t>205</t>
  </si>
  <si>
    <t>教育支出</t>
  </si>
  <si>
    <t>20501</t>
  </si>
  <si>
    <t xml:space="preserve"> 教育支出--教育管理事务</t>
  </si>
  <si>
    <t>2050101</t>
  </si>
  <si>
    <t xml:space="preserve">   教育支出--教育管理事务--行政运行</t>
  </si>
  <si>
    <t>20502</t>
  </si>
  <si>
    <t xml:space="preserve"> 教育支出--普通教育</t>
  </si>
  <si>
    <t>2050201</t>
  </si>
  <si>
    <t xml:space="preserve">   教育支出--普通教育--学前教育</t>
  </si>
  <si>
    <t>2050202</t>
  </si>
  <si>
    <t xml:space="preserve">   教育支出--普通教育--小学教育</t>
  </si>
  <si>
    <t>2050203</t>
  </si>
  <si>
    <t xml:space="preserve">   教育支出--普通教育--初中教育</t>
  </si>
  <si>
    <t>2050204</t>
  </si>
  <si>
    <t xml:space="preserve">   教育支出--普通教育--高中教育</t>
  </si>
  <si>
    <t>2050205</t>
  </si>
  <si>
    <t xml:space="preserve">   教育支出--普通教育--高等教育</t>
  </si>
  <si>
    <t>2050299</t>
  </si>
  <si>
    <t xml:space="preserve">   教育支出--普通教育--其他普通教育支出</t>
  </si>
  <si>
    <t>20503</t>
  </si>
  <si>
    <t xml:space="preserve"> 教育支出--职业教育</t>
  </si>
  <si>
    <t>2050302</t>
  </si>
  <si>
    <t xml:space="preserve">   教育支出--职业教育--中等职业教育</t>
  </si>
  <si>
    <t>2050303</t>
  </si>
  <si>
    <t xml:space="preserve">   教育支出--职业教育--技校教育</t>
  </si>
  <si>
    <t>2050305</t>
  </si>
  <si>
    <t xml:space="preserve">   教育支出--职业教育--高等职业教育</t>
  </si>
  <si>
    <t>20505</t>
  </si>
  <si>
    <t xml:space="preserve"> 教育支出--广播电视教育</t>
  </si>
  <si>
    <t>2050501</t>
  </si>
  <si>
    <t xml:space="preserve">   教育支出--广播电视教育--广播电视学校</t>
  </si>
  <si>
    <t>20507</t>
  </si>
  <si>
    <t xml:space="preserve"> 教育支出--特殊教育</t>
  </si>
  <si>
    <t>2050701</t>
  </si>
  <si>
    <t xml:space="preserve">   教育支出--特殊教育--特殊学校教育</t>
  </si>
  <si>
    <t>20508</t>
  </si>
  <si>
    <t xml:space="preserve"> 教育支出--进修及培训</t>
  </si>
  <si>
    <t>2050802</t>
  </si>
  <si>
    <t xml:space="preserve">   教育支出--进修及培训--干部教育</t>
  </si>
  <si>
    <t>20599</t>
  </si>
  <si>
    <t xml:space="preserve"> 教育支出--其他教育支出</t>
  </si>
  <si>
    <t>2059999</t>
  </si>
  <si>
    <t xml:space="preserve">   教育支出--其他教育支出--其他教育支出</t>
  </si>
  <si>
    <t>206</t>
  </si>
  <si>
    <t>科学技术支出</t>
  </si>
  <si>
    <t>20601</t>
  </si>
  <si>
    <t xml:space="preserve"> 科学技术支出--科学技术管理事务</t>
  </si>
  <si>
    <t>2060101</t>
  </si>
  <si>
    <t xml:space="preserve">   科学技术支出--科学技术管理事务--行政运行</t>
  </si>
  <si>
    <t>2060199</t>
  </si>
  <si>
    <t xml:space="preserve">   科学技术支出--科学技术管理事务--其他科学技术管理事务支出</t>
  </si>
  <si>
    <t>20605</t>
  </si>
  <si>
    <t xml:space="preserve"> 科学技术支出--科技条件与服务</t>
  </si>
  <si>
    <t>2060599</t>
  </si>
  <si>
    <t xml:space="preserve">   科学技术支出--科技条件与服务--其他科技条件与服务支出</t>
  </si>
  <si>
    <t>20606</t>
  </si>
  <si>
    <t xml:space="preserve"> 科学技术支出--社会科学</t>
  </si>
  <si>
    <t>2060601</t>
  </si>
  <si>
    <t xml:space="preserve">   科学技术支出--社会科学--社会科学研究机构</t>
  </si>
  <si>
    <t>2060602</t>
  </si>
  <si>
    <t xml:space="preserve">   科学技术支出--社会科学--社会科学研究</t>
  </si>
  <si>
    <t>2060699</t>
  </si>
  <si>
    <t xml:space="preserve">   科学技术支出--社会科学--其他社会科学支出</t>
  </si>
  <si>
    <t>20607</t>
  </si>
  <si>
    <t xml:space="preserve"> 科学技术支出--科学技术普及</t>
  </si>
  <si>
    <t>2060701</t>
  </si>
  <si>
    <t xml:space="preserve">   科学技术支出--科学技术普及--机构运行</t>
  </si>
  <si>
    <t>2060702</t>
  </si>
  <si>
    <t xml:space="preserve">   科学技术支出--科学技术普及--科普活动</t>
  </si>
  <si>
    <t>2060799</t>
  </si>
  <si>
    <t xml:space="preserve">   科学技术支出--科学技术普及--其他科学技术普及支出</t>
  </si>
  <si>
    <t>20699</t>
  </si>
  <si>
    <t xml:space="preserve"> 科学技术支出--其他科学技术支出</t>
  </si>
  <si>
    <t>2069999</t>
  </si>
  <si>
    <t xml:space="preserve">   科学技术支出--其他科学技术支出--其他科学技术支出</t>
  </si>
  <si>
    <t>207</t>
  </si>
  <si>
    <t>文化旅游体育与传媒支出</t>
  </si>
  <si>
    <t>20701</t>
  </si>
  <si>
    <t xml:space="preserve"> 文化旅游体育与传媒支出--文化和旅游</t>
  </si>
  <si>
    <t>2070101</t>
  </si>
  <si>
    <t xml:space="preserve">   文化旅游体育与传媒支出--文化和旅游--行政运行</t>
  </si>
  <si>
    <t>2070102</t>
  </si>
  <si>
    <t xml:space="preserve">   文化旅游体育与传媒支出--文化和旅游--一般行政管理事务</t>
  </si>
  <si>
    <t>2070104</t>
  </si>
  <si>
    <t xml:space="preserve">   文化旅游体育与传媒支出--文化和旅游--图书馆</t>
  </si>
  <si>
    <t>2070108</t>
  </si>
  <si>
    <t xml:space="preserve">   文化旅游体育与传媒支出--文化和旅游--文化活动</t>
  </si>
  <si>
    <t>2070109</t>
  </si>
  <si>
    <t xml:space="preserve">   文化旅游体育与传媒支出--文化和旅游--群众文化</t>
  </si>
  <si>
    <t>2070199</t>
  </si>
  <si>
    <t xml:space="preserve">   文化旅游体育与传媒支出--文化和旅游--其他文化和旅游支出</t>
  </si>
  <si>
    <t>20702</t>
  </si>
  <si>
    <t xml:space="preserve"> 文化旅游体育与传媒支出--文物</t>
  </si>
  <si>
    <t>2070205</t>
  </si>
  <si>
    <t xml:space="preserve">   文化旅游体育与传媒支出--文物--博物馆</t>
  </si>
  <si>
    <t>2070299</t>
  </si>
  <si>
    <t xml:space="preserve">   文化旅游体育与传媒支出--文物--其他文物支出</t>
  </si>
  <si>
    <t>20703</t>
  </si>
  <si>
    <t xml:space="preserve"> 文化旅游体育与传媒支出--体育</t>
  </si>
  <si>
    <t>2070301</t>
  </si>
  <si>
    <t xml:space="preserve">   文化旅游体育与传媒支出--体育--行政运行</t>
  </si>
  <si>
    <t>2070305</t>
  </si>
  <si>
    <t xml:space="preserve">   文化旅游体育与传媒支出--体育--体育竞赛</t>
  </si>
  <si>
    <t>2070306</t>
  </si>
  <si>
    <t xml:space="preserve">   文化旅游体育与传媒支出--体育--体育训练</t>
  </si>
  <si>
    <t>2070307</t>
  </si>
  <si>
    <t xml:space="preserve">   文化旅游体育与传媒支出--体育--体育场馆</t>
  </si>
  <si>
    <t>2070308</t>
  </si>
  <si>
    <t xml:space="preserve">   文化旅游体育与传媒支出--体育--群众体育</t>
  </si>
  <si>
    <t>2070399</t>
  </si>
  <si>
    <t xml:space="preserve">   文化旅游体育与传媒支出--体育--其他体育支出</t>
  </si>
  <si>
    <t>20706</t>
  </si>
  <si>
    <t xml:space="preserve"> 文化旅游体育与传媒支出--新闻出版电影</t>
  </si>
  <si>
    <t>2070699</t>
  </si>
  <si>
    <t xml:space="preserve">   文化旅游体育与传媒支出--新闻出版电影--其他新闻出版电影支出</t>
  </si>
  <si>
    <t>20708</t>
  </si>
  <si>
    <t xml:space="preserve"> 文化旅游体育与传媒支出--广播电视</t>
  </si>
  <si>
    <t>2070801</t>
  </si>
  <si>
    <t xml:space="preserve">   文化旅游体育与传媒支出--广播电视--行政运行</t>
  </si>
  <si>
    <t>2070808</t>
  </si>
  <si>
    <t xml:space="preserve">   文化旅游体育与传媒支出--广播电视--广播电视事务</t>
  </si>
  <si>
    <t xml:space="preserve"> 文化旅游体育与传媒支出--其他文化旅游体育与传媒支出</t>
  </si>
  <si>
    <t xml:space="preserve">   文化旅游体育与传媒支出--其他文化旅游体育与传媒支出--其他文化旅游体育与传媒支出</t>
  </si>
  <si>
    <t>208</t>
  </si>
  <si>
    <t>社会保障和就业支出</t>
  </si>
  <si>
    <t>20801</t>
  </si>
  <si>
    <t xml:space="preserve"> 社会保障和就业支出--人力资源和社会保障管理事务</t>
  </si>
  <si>
    <t>2080101</t>
  </si>
  <si>
    <t xml:space="preserve">   社会保障和就业支出--人力资源和社会保障管理事务--行政运行</t>
  </si>
  <si>
    <t>2080102</t>
  </si>
  <si>
    <t xml:space="preserve">   社会保障和就业支出--人力资源和社会保障管理事务--一般行政管理事务</t>
  </si>
  <si>
    <t>2080109</t>
  </si>
  <si>
    <t xml:space="preserve">   社会保障和就业支出--人力资源和社会保障管理事务--社会保险经办机构</t>
  </si>
  <si>
    <t>2080111</t>
  </si>
  <si>
    <t xml:space="preserve">   社会保障和就业支出--人力资源和社会保障管理事务--公共就业服务和职业技能鉴定机构</t>
  </si>
  <si>
    <t>2080199</t>
  </si>
  <si>
    <t xml:space="preserve">   社会保障和就业支出--人力资源和社会保障管理事务--其他人力资源和社会保障管理事务支出</t>
  </si>
  <si>
    <t>20802</t>
  </si>
  <si>
    <t xml:space="preserve"> 社会保障和就业支出--民政管理事务</t>
  </si>
  <si>
    <t>2080201</t>
  </si>
  <si>
    <t xml:space="preserve">   社会保障和就业支出--民政管理事务--行政运行</t>
  </si>
  <si>
    <t>2080206</t>
  </si>
  <si>
    <t xml:space="preserve">   社会保障和就业支出--民政管理事务--社会组织管理</t>
  </si>
  <si>
    <t>2080207</t>
  </si>
  <si>
    <t xml:space="preserve">   社会保障和就业支出--民政管理事务--行政区划和地名管理</t>
  </si>
  <si>
    <t>2080208</t>
  </si>
  <si>
    <t xml:space="preserve">   社会保障和就业支出--民政管理事务--基层政权建设和社区治理</t>
  </si>
  <si>
    <t>2080299</t>
  </si>
  <si>
    <t xml:space="preserve">   社会保障和就业支出--民政管理事务--其他民政管理事务支出</t>
  </si>
  <si>
    <t>20805</t>
  </si>
  <si>
    <t xml:space="preserve"> 社会保障和就业支出--行政事业单位养老支出</t>
  </si>
  <si>
    <t>2080501</t>
  </si>
  <si>
    <t xml:space="preserve">   社会保障和就业支出--行政事业单位养老支出--行政单位离退休</t>
  </si>
  <si>
    <t>2080502</t>
  </si>
  <si>
    <t xml:space="preserve">   社会保障和就业支出--行政事业单位养老支出--事业单位离退休</t>
  </si>
  <si>
    <t>2080505</t>
  </si>
  <si>
    <t xml:space="preserve">   社会保障和就业支出--行政事业单位养老支出--机关事业单位基本养老保险缴费支出</t>
  </si>
  <si>
    <t>2080506</t>
  </si>
  <si>
    <t xml:space="preserve">   社会保障和就业支出--行政事业单位养老支出--机关事业单位职业年金缴费支出</t>
  </si>
  <si>
    <t>20808</t>
  </si>
  <si>
    <t xml:space="preserve"> 社会保障和就业支出--抚恤</t>
  </si>
  <si>
    <t>2080801</t>
  </si>
  <si>
    <t xml:space="preserve">   社会保障和就业支出--抚恤--死亡抚恤</t>
  </si>
  <si>
    <t>2080899</t>
  </si>
  <si>
    <t xml:space="preserve">   社会保障和就业支出--抚恤--其他优抚支出</t>
  </si>
  <si>
    <t>20809</t>
  </si>
  <si>
    <t xml:space="preserve"> 社会保障和就业支出--退役安置</t>
  </si>
  <si>
    <t>2080903</t>
  </si>
  <si>
    <t xml:space="preserve">   社会保障和就业支出--退役安置--军队移交政府离退休干部管理机构</t>
  </si>
  <si>
    <t>2080999</t>
  </si>
  <si>
    <t xml:space="preserve">   社会保障和就业支出--退役安置--其他退役安置支出</t>
  </si>
  <si>
    <t>20810</t>
  </si>
  <si>
    <t xml:space="preserve"> 社会保障和就业支出--社会福利</t>
  </si>
  <si>
    <t>2081001</t>
  </si>
  <si>
    <t xml:space="preserve">   社会保障和就业支出--社会福利--儿童福利</t>
  </si>
  <si>
    <t>2081004</t>
  </si>
  <si>
    <t xml:space="preserve">   社会保障和就业支出--社会福利--殡葬</t>
  </si>
  <si>
    <t>2081006</t>
  </si>
  <si>
    <t xml:space="preserve">   社会保障和就业支出--社会福利--养老服务</t>
  </si>
  <si>
    <t>20811</t>
  </si>
  <si>
    <t xml:space="preserve"> 社会保障和就业支出--残疾人事业</t>
  </si>
  <si>
    <t>2081101</t>
  </si>
  <si>
    <t xml:space="preserve">   社会保障和就业支出--残疾人事业--行政运行</t>
  </si>
  <si>
    <t>2081106</t>
  </si>
  <si>
    <t xml:space="preserve">   社会保障和就业支出--残疾人事业--残疾人体育</t>
  </si>
  <si>
    <t>2081107</t>
  </si>
  <si>
    <t xml:space="preserve">   社会保障和就业支出--残疾人事业--残疾人生活和护理补贴</t>
  </si>
  <si>
    <t>2081199</t>
  </si>
  <si>
    <t xml:space="preserve">   社会保障和就业支出--残疾人事业--其他残疾人事业支出</t>
  </si>
  <si>
    <t>20816</t>
  </si>
  <si>
    <t xml:space="preserve"> 社会保障和就业支出--红十字事业</t>
  </si>
  <si>
    <t>2081601</t>
  </si>
  <si>
    <t xml:space="preserve">   社会保障和就业支出--红十字事业--行政运行</t>
  </si>
  <si>
    <t>2081602</t>
  </si>
  <si>
    <t xml:space="preserve">   社会保障和就业支出--红十字事业--一般行政管理事务</t>
  </si>
  <si>
    <t>20820</t>
  </si>
  <si>
    <t xml:space="preserve"> 社会保障和就业支出--临时救助</t>
  </si>
  <si>
    <t>2082002</t>
  </si>
  <si>
    <t xml:space="preserve">   社会保障和就业支出--临时救助--流浪乞讨人员救助支出</t>
  </si>
  <si>
    <t>20828</t>
  </si>
  <si>
    <t xml:space="preserve"> 社会保障和就业支出--退役军人管理事务</t>
  </si>
  <si>
    <t>2082801</t>
  </si>
  <si>
    <t xml:space="preserve">   社会保障和就业支出--退役军人管理事务--行政运行</t>
  </si>
  <si>
    <t>2082804</t>
  </si>
  <si>
    <t xml:space="preserve">   社会保障和就业支出--退役军人管理事务--拥军优属</t>
  </si>
  <si>
    <t>2082850</t>
  </si>
  <si>
    <t xml:space="preserve">   社会保障和就业支出--退役军人管理事务--事业运行</t>
  </si>
  <si>
    <t>2082899</t>
  </si>
  <si>
    <t xml:space="preserve">   社会保障和就业支出--退役军人管理事务--其他退役军人事务管理支出</t>
  </si>
  <si>
    <t>20899</t>
  </si>
  <si>
    <t xml:space="preserve"> 社会保障和就业支出--其他社会保障和就业支出</t>
  </si>
  <si>
    <t>2089999</t>
  </si>
  <si>
    <t xml:space="preserve">   社会保障和就业支出--其他社会保障和就业支出--其他社会保障和就业支出</t>
  </si>
  <si>
    <t>210</t>
  </si>
  <si>
    <t>卫生健康支出</t>
  </si>
  <si>
    <t>21001</t>
  </si>
  <si>
    <t xml:space="preserve"> 卫生健康支出--卫生健康管理事务</t>
  </si>
  <si>
    <t>2100101</t>
  </si>
  <si>
    <t xml:space="preserve">   卫生健康支出--卫生健康管理事务--行政运行</t>
  </si>
  <si>
    <t>2100102</t>
  </si>
  <si>
    <t xml:space="preserve">   卫生健康支出--卫生健康管理事务--一般行政管理事务</t>
  </si>
  <si>
    <t>2100199</t>
  </si>
  <si>
    <t xml:space="preserve">   卫生健康支出--卫生健康管理事务--其他卫生健康管理事务支出</t>
  </si>
  <si>
    <t>21002</t>
  </si>
  <si>
    <t xml:space="preserve"> 卫生健康支出--公立医院</t>
  </si>
  <si>
    <t>2100201</t>
  </si>
  <si>
    <t xml:space="preserve">   卫生健康支出--公立医院--综合医院</t>
  </si>
  <si>
    <t>2100205</t>
  </si>
  <si>
    <t xml:space="preserve">   卫生健康支出--公立医院--精神病医院</t>
  </si>
  <si>
    <t>21004</t>
  </si>
  <si>
    <t xml:space="preserve"> 卫生健康支出--公共卫生</t>
  </si>
  <si>
    <t>2100401</t>
  </si>
  <si>
    <t xml:space="preserve">   卫生健康支出--公共卫生--疾病预防控制机构</t>
  </si>
  <si>
    <t>2100403</t>
  </si>
  <si>
    <t xml:space="preserve">   卫生健康支出--公共卫生--妇幼保健机构</t>
  </si>
  <si>
    <t>2100405</t>
  </si>
  <si>
    <t xml:space="preserve">   卫生健康支出--公共卫生--应急救治机构</t>
  </si>
  <si>
    <t>2100406</t>
  </si>
  <si>
    <t xml:space="preserve">   卫生健康支出--公共卫生--采供血机构</t>
  </si>
  <si>
    <t>2100410</t>
  </si>
  <si>
    <t xml:space="preserve">   卫生健康支出--公共卫生--突发公共卫生事件应急处理</t>
  </si>
  <si>
    <t>2100499</t>
  </si>
  <si>
    <t xml:space="preserve">   卫生健康支出--公共卫生--其他公共卫生支出</t>
  </si>
  <si>
    <t>21007</t>
  </si>
  <si>
    <t xml:space="preserve"> 卫生健康支出--计划生育事务</t>
  </si>
  <si>
    <t>2100716</t>
  </si>
  <si>
    <t xml:space="preserve">   卫生健康支出--计划生育事务--计划生育机构</t>
  </si>
  <si>
    <t>21011</t>
  </si>
  <si>
    <t xml:space="preserve"> 卫生健康支出--行政事业单位医疗</t>
  </si>
  <si>
    <t>2101101</t>
  </si>
  <si>
    <t xml:space="preserve">   卫生健康支出--行政事业单位医疗--行政单位医疗</t>
  </si>
  <si>
    <t>2101102</t>
  </si>
  <si>
    <t xml:space="preserve">   卫生健康支出--行政事业单位医疗--事业单位医疗</t>
  </si>
  <si>
    <t>2101103</t>
  </si>
  <si>
    <t xml:space="preserve">   卫生健康支出--行政事业单位医疗--公务员医疗补助</t>
  </si>
  <si>
    <t>21014</t>
  </si>
  <si>
    <t xml:space="preserve"> 卫生健康支出--优抚对象医疗</t>
  </si>
  <si>
    <t>2101499</t>
  </si>
  <si>
    <t xml:space="preserve">   卫生健康支出--优抚对象医疗--其他优抚对象医疗支出</t>
  </si>
  <si>
    <t>21015</t>
  </si>
  <si>
    <t xml:space="preserve"> 卫生健康支出--医疗保障管理事务</t>
  </si>
  <si>
    <t>2101501</t>
  </si>
  <si>
    <t xml:space="preserve">   卫生健康支出--医疗保障管理事务--行政运行</t>
  </si>
  <si>
    <t>2101550</t>
  </si>
  <si>
    <t xml:space="preserve">   卫生健康支出--医疗保障管理事务--事业运行</t>
  </si>
  <si>
    <t>2101599</t>
  </si>
  <si>
    <t xml:space="preserve">   卫生健康支出--医疗保障管理事务--其他医疗保障管理事务支出</t>
  </si>
  <si>
    <t>21099</t>
  </si>
  <si>
    <t xml:space="preserve"> 卫生健康支出--其他卫生健康支出</t>
  </si>
  <si>
    <t>2109999</t>
  </si>
  <si>
    <t xml:space="preserve">   卫生健康支出--其他卫生健康支出--其他卫生健康支出</t>
  </si>
  <si>
    <t>211</t>
  </si>
  <si>
    <t>节能环保支出</t>
  </si>
  <si>
    <t>21101</t>
  </si>
  <si>
    <t xml:space="preserve"> 节能环保支出--环境保护管理事务</t>
  </si>
  <si>
    <t>2110101</t>
  </si>
  <si>
    <t xml:space="preserve">   节能环保支出--环境保护管理事务--行政运行</t>
  </si>
  <si>
    <t>2110102</t>
  </si>
  <si>
    <t xml:space="preserve">   节能环保支出--环境保护管理事务--一般行政管理事务</t>
  </si>
  <si>
    <t>2110199</t>
  </si>
  <si>
    <t xml:space="preserve">   节能环保支出--环境保护管理事务--其他环境保护管理事务支出</t>
  </si>
  <si>
    <t>21102</t>
  </si>
  <si>
    <t xml:space="preserve"> 节能环保支出--环境监测与监察</t>
  </si>
  <si>
    <t>2110299</t>
  </si>
  <si>
    <t xml:space="preserve">   节能环保支出--环境监测与监察--其他环境监测与监察支出</t>
  </si>
  <si>
    <t>21103</t>
  </si>
  <si>
    <t xml:space="preserve"> 节能环保支出--污染防治</t>
  </si>
  <si>
    <t>2110301</t>
  </si>
  <si>
    <t xml:space="preserve">   节能环保支出--污染防治--大气</t>
  </si>
  <si>
    <t>2110302</t>
  </si>
  <si>
    <t xml:space="preserve">   节能环保支出--污染防治--水体</t>
  </si>
  <si>
    <t>2110304</t>
  </si>
  <si>
    <t xml:space="preserve">   节能环保支出--污染防治--固体废弃物与化学品</t>
  </si>
  <si>
    <t>2110307</t>
  </si>
  <si>
    <t xml:space="preserve">   节能环保支出--污染防治--土壤</t>
  </si>
  <si>
    <t>2110399</t>
  </si>
  <si>
    <t xml:space="preserve">   节能环保支出--污染防治--其他污染防治支出</t>
  </si>
  <si>
    <t>21104</t>
  </si>
  <si>
    <t xml:space="preserve"> 节能环保支出--自然生态保护</t>
  </si>
  <si>
    <t>2110401</t>
  </si>
  <si>
    <t xml:space="preserve">   节能环保支出--自然生态保护--生态保护</t>
  </si>
  <si>
    <t>21110</t>
  </si>
  <si>
    <t xml:space="preserve"> 节能环保支出--能源节约利用</t>
  </si>
  <si>
    <t>2111001</t>
  </si>
  <si>
    <t xml:space="preserve">   节能环保支出--能源节约利用--能源节约利用</t>
  </si>
  <si>
    <t>21114</t>
  </si>
  <si>
    <t xml:space="preserve"> 节能环保支出--能源管理事务</t>
  </si>
  <si>
    <t>2111401</t>
  </si>
  <si>
    <t xml:space="preserve">   节能环保支出--能源管理事务--行政运行</t>
  </si>
  <si>
    <t>21199</t>
  </si>
  <si>
    <t xml:space="preserve"> 节能环保支出--其他节能环保支出</t>
  </si>
  <si>
    <t>2119999</t>
  </si>
  <si>
    <t xml:space="preserve">   节能环保支出--其他节能环保支出--其他节能环保支出</t>
  </si>
  <si>
    <t>212</t>
  </si>
  <si>
    <t>城乡社区支出</t>
  </si>
  <si>
    <t>21201</t>
  </si>
  <si>
    <t xml:space="preserve"> 城乡社区支出--城乡社区管理事务</t>
  </si>
  <si>
    <t>2120101</t>
  </si>
  <si>
    <t xml:space="preserve">   城乡社区支出--城乡社区管理事务--行政运行</t>
  </si>
  <si>
    <t>2120199</t>
  </si>
  <si>
    <t xml:space="preserve">   城乡社区支出--城乡社区管理事务--其他城乡社区管理事务支出</t>
  </si>
  <si>
    <t>21203</t>
  </si>
  <si>
    <t xml:space="preserve"> 城乡社区支出--城乡社区公共设施</t>
  </si>
  <si>
    <t>2120399</t>
  </si>
  <si>
    <t xml:space="preserve">   城乡社区支出--城乡社区公共设施--其他城乡社区公共设施支出</t>
  </si>
  <si>
    <t>21205</t>
  </si>
  <si>
    <t xml:space="preserve"> 城乡社区支出--城乡社区环境卫生</t>
  </si>
  <si>
    <t>2120501</t>
  </si>
  <si>
    <t xml:space="preserve">   城乡社区支出--城乡社区环境卫生--城乡社区环境卫生</t>
  </si>
  <si>
    <t>21206</t>
  </si>
  <si>
    <t xml:space="preserve"> 城乡社区支出--建设市场管理与监督</t>
  </si>
  <si>
    <t>2120601</t>
  </si>
  <si>
    <t xml:space="preserve">   城乡社区支出--建设市场管理与监督--建设市场管理与监督</t>
  </si>
  <si>
    <t>21208</t>
  </si>
  <si>
    <t xml:space="preserve"> 城乡社区支出--国有土地使用权出让收入安排的支出</t>
  </si>
  <si>
    <t>2120801</t>
  </si>
  <si>
    <t xml:space="preserve">   城乡社区支出--国有土地使用权出让收入安排的支出--征地和拆迁补偿支出</t>
  </si>
  <si>
    <t>21299</t>
  </si>
  <si>
    <t xml:space="preserve"> 城乡社区支出--其他城乡社区支出</t>
  </si>
  <si>
    <t>2129999</t>
  </si>
  <si>
    <t xml:space="preserve">   城乡社区支出--其他城乡社区支出--其他城乡社区支出</t>
  </si>
  <si>
    <t>213</t>
  </si>
  <si>
    <t>农林水支出</t>
  </si>
  <si>
    <t>21301</t>
  </si>
  <si>
    <t xml:space="preserve"> 农林水支出--农业农村</t>
  </si>
  <si>
    <t>2130101</t>
  </si>
  <si>
    <t xml:space="preserve">   农林水支出--农业农村--行政运行</t>
  </si>
  <si>
    <t>2130104</t>
  </si>
  <si>
    <t xml:space="preserve">   农林水支出--农业农村--事业运行</t>
  </si>
  <si>
    <t>2130106</t>
  </si>
  <si>
    <t xml:space="preserve">   农林水支出--农业农村--科技转化与推广服务</t>
  </si>
  <si>
    <t>2130109</t>
  </si>
  <si>
    <t xml:space="preserve">   农林水支出--农业农村--农产品质量安全</t>
  </si>
  <si>
    <t>2130110</t>
  </si>
  <si>
    <t xml:space="preserve">   农林水支出--农业农村--执法监管</t>
  </si>
  <si>
    <t>2130199</t>
  </si>
  <si>
    <t xml:space="preserve">   农林水支出--农业农村--其他农业农村支出</t>
  </si>
  <si>
    <t>21302</t>
  </si>
  <si>
    <t xml:space="preserve"> 农林水支出--林业和草原</t>
  </si>
  <si>
    <t>2130201</t>
  </si>
  <si>
    <t xml:space="preserve">   农林水支出--林业和草原--行政运行</t>
  </si>
  <si>
    <t>2130204</t>
  </si>
  <si>
    <t xml:space="preserve">   农林水支出--林业和草原--事业机构</t>
  </si>
  <si>
    <t>2130209</t>
  </si>
  <si>
    <t xml:space="preserve">   农林水支出--林业和草原--森林生态效益补偿</t>
  </si>
  <si>
    <t>2130211</t>
  </si>
  <si>
    <t xml:space="preserve">   农林水支出--林业和草原--动植物保护</t>
  </si>
  <si>
    <t>2130234</t>
  </si>
  <si>
    <t xml:space="preserve">   农林水支出--林业和草原--林业草原防灾减灾</t>
  </si>
  <si>
    <t>2130299</t>
  </si>
  <si>
    <t xml:space="preserve">   农林水支出--林业和草原--其他林业和草原支出</t>
  </si>
  <si>
    <t>21303</t>
  </si>
  <si>
    <t xml:space="preserve"> 农林水支出--水利</t>
  </si>
  <si>
    <t>2130301</t>
  </si>
  <si>
    <t xml:space="preserve">   农林水支出--水利--行政运行</t>
  </si>
  <si>
    <t>2130399</t>
  </si>
  <si>
    <t xml:space="preserve">   农林水支出--水利--其他水利支出</t>
  </si>
  <si>
    <t>21399</t>
  </si>
  <si>
    <t xml:space="preserve"> 农林水支出--其他农林水支出</t>
  </si>
  <si>
    <t>2139999</t>
  </si>
  <si>
    <t xml:space="preserve">   农林水支出--其他农林水支出--其他农林水支出</t>
  </si>
  <si>
    <t>214</t>
  </si>
  <si>
    <t>交通运输支出</t>
  </si>
  <si>
    <t>21401</t>
  </si>
  <si>
    <t xml:space="preserve"> 交通运输支出--公路水路运输</t>
  </si>
  <si>
    <t>2140101</t>
  </si>
  <si>
    <t xml:space="preserve">   交通运输支出--公路水路运输--行政运行</t>
  </si>
  <si>
    <t>2140106</t>
  </si>
  <si>
    <t xml:space="preserve">   交通运输支出--公路水路运输--公路养护</t>
  </si>
  <si>
    <t>2140199</t>
  </si>
  <si>
    <t xml:space="preserve">   交通运输支出--公路水路运输--其他公路水路运输支出</t>
  </si>
  <si>
    <t>21402</t>
  </si>
  <si>
    <t xml:space="preserve"> 交通运输支出--铁路运输</t>
  </si>
  <si>
    <t>2140299</t>
  </si>
  <si>
    <t xml:space="preserve">   交通运输支出--铁路运输--其他铁路运输支出</t>
  </si>
  <si>
    <t>21405</t>
  </si>
  <si>
    <t xml:space="preserve"> 交通运输支出--邮政业支出</t>
  </si>
  <si>
    <t>2140501</t>
  </si>
  <si>
    <t xml:space="preserve">   交通运输支出--邮政业支出--行政运行</t>
  </si>
  <si>
    <t>2140599</t>
  </si>
  <si>
    <t xml:space="preserve">   交通运输支出--邮政业支出--其他邮政业支出</t>
  </si>
  <si>
    <t xml:space="preserve"> 交通运输支出--其他交通运输支出</t>
  </si>
  <si>
    <t xml:space="preserve">   交通交通运输支出--其他交通运输支出--其他交通运输支出</t>
  </si>
  <si>
    <t>215</t>
  </si>
  <si>
    <t>资源勘探工业信息等支出</t>
  </si>
  <si>
    <t>21501</t>
  </si>
  <si>
    <t xml:space="preserve"> 资源勘探工业信息等支出--资源勘探开发</t>
  </si>
  <si>
    <t>2150101</t>
  </si>
  <si>
    <t xml:space="preserve">   资源勘探工业信息等支出--资源勘探开发--行政运行</t>
  </si>
  <si>
    <t>2150102</t>
  </si>
  <si>
    <t xml:space="preserve">   资源勘探工业信息等支出--资源勘探开发--一般行政管理事务</t>
  </si>
  <si>
    <t>21502</t>
  </si>
  <si>
    <t xml:space="preserve"> 资源勘探工业信息等支出--制造业</t>
  </si>
  <si>
    <t>2150201</t>
  </si>
  <si>
    <t xml:space="preserve">   资源勘探工业信息等支出--制造业--行政运行</t>
  </si>
  <si>
    <t>2150299</t>
  </si>
  <si>
    <t xml:space="preserve">   资源勘探工业信息等支出--制造业--其他制造业支出</t>
  </si>
  <si>
    <t>21505</t>
  </si>
  <si>
    <t xml:space="preserve"> 资源勘探工业信息等支出--工业和信息产业监管</t>
  </si>
  <si>
    <t>2150502</t>
  </si>
  <si>
    <t xml:space="preserve">   资源勘探工业信息等支出--工业和信息产业监管--一般行政管理事务</t>
  </si>
  <si>
    <t>2150508</t>
  </si>
  <si>
    <t xml:space="preserve">   资源勘探工业信息等支出--工业和信息产业监管--无线电及信息通信监管</t>
  </si>
  <si>
    <t>21507</t>
  </si>
  <si>
    <t xml:space="preserve"> 资源勘探工业信息等支出--国有资产监管</t>
  </si>
  <si>
    <t>2150701</t>
  </si>
  <si>
    <t xml:space="preserve">   资源勘探工业信息等支出--国有资产监管--行政运行</t>
  </si>
  <si>
    <t>2150702</t>
  </si>
  <si>
    <t xml:space="preserve">   资源勘探工业信息等支出--国有资产监管--一般行政管理事务</t>
  </si>
  <si>
    <t>2150799</t>
  </si>
  <si>
    <t xml:space="preserve">   资源勘探工业信息等支出--国有资产监管--其他国有资产监管支出</t>
  </si>
  <si>
    <t>21508</t>
  </si>
  <si>
    <t xml:space="preserve"> 资源勘探工业信息等支出--支持中小企业发展和管理支出</t>
  </si>
  <si>
    <t>2150899</t>
  </si>
  <si>
    <t xml:space="preserve">   资源勘探工业信息等支出--支持中小企业发展和管理支出--其他支持中小企业发展和管理支出</t>
  </si>
  <si>
    <t xml:space="preserve"> 资源勘探信息等支出--其他资源勘探信息等支出</t>
  </si>
  <si>
    <t xml:space="preserve">   资源勘探信息等支出--其他资源勘探信息等支出--其他资源勘探信息等支出</t>
  </si>
  <si>
    <t>216</t>
  </si>
  <si>
    <t>商业服务业等支出</t>
  </si>
  <si>
    <t>21602</t>
  </si>
  <si>
    <t xml:space="preserve"> 商业服务业等支出--商业流通事务</t>
  </si>
  <si>
    <t>2160201</t>
  </si>
  <si>
    <t xml:space="preserve">   商业服务业等支出--商业流通事务--行政运行</t>
  </si>
  <si>
    <t>2160202</t>
  </si>
  <si>
    <t xml:space="preserve">   商业服务业等支出--商业流通事务--一般行政管理事务</t>
  </si>
  <si>
    <t>2160299</t>
  </si>
  <si>
    <t xml:space="preserve">   商业服务业等支出--商业流通事务--其他商业流通事务支出</t>
  </si>
  <si>
    <t xml:space="preserve"> 商业服务业等支出--其他商业服务业支出</t>
  </si>
  <si>
    <t xml:space="preserve">   商业服务业等支出--其他商业服务业支出--其他商业服务业支出</t>
  </si>
  <si>
    <t>220</t>
  </si>
  <si>
    <t>自然资源海洋气象等支出</t>
  </si>
  <si>
    <t>22001</t>
  </si>
  <si>
    <t xml:space="preserve"> 自然资源海洋气象等支出--自然资源事务</t>
  </si>
  <si>
    <t>2200101</t>
  </si>
  <si>
    <t xml:space="preserve">   自然资源海洋气象等支出--自然资源事务--行政运行</t>
  </si>
  <si>
    <t>2200102</t>
  </si>
  <si>
    <t xml:space="preserve">   自然资源海洋气象等支出--自然资源事务--一般行政管理事务</t>
  </si>
  <si>
    <t>2200104</t>
  </si>
  <si>
    <t xml:space="preserve">   自然资源海洋气象等支出--自然资源事务--自然资源规划及管理</t>
  </si>
  <si>
    <t>2200107</t>
  </si>
  <si>
    <t xml:space="preserve">   自然资源海洋气象等支出--自然资源事务--自然资源社会公益服务</t>
  </si>
  <si>
    <t>2200108</t>
  </si>
  <si>
    <t xml:space="preserve">   自然资源海洋气象等支出--自然资源事务--自然资源行业业务管理</t>
  </si>
  <si>
    <t>2200109</t>
  </si>
  <si>
    <t xml:space="preserve">   自然资源海洋气象等支出--自然资源事务--自然资源调查与确权登记</t>
  </si>
  <si>
    <t>2200129</t>
  </si>
  <si>
    <t xml:space="preserve">   自然资源海洋气象等支出--自然资源事务--基础测绘与地理信息监管</t>
  </si>
  <si>
    <t>2200150</t>
  </si>
  <si>
    <t xml:space="preserve">   自然资源海洋气象等支出--自然资源事务--事业运行</t>
  </si>
  <si>
    <t>2200199</t>
  </si>
  <si>
    <t xml:space="preserve">   自然资源海洋气象等支出--自然资源事务--其他自然资源事务支出</t>
  </si>
  <si>
    <t>22005</t>
  </si>
  <si>
    <t xml:space="preserve"> 自然资源海洋气象等支出--气象事务</t>
  </si>
  <si>
    <t>2200504</t>
  </si>
  <si>
    <t xml:space="preserve">   自然资源海洋气象等支出--气象事务--气象事业机构</t>
  </si>
  <si>
    <t>2200508</t>
  </si>
  <si>
    <t xml:space="preserve">   自然资源海洋气象等支出--气象事务--气象预报预测</t>
  </si>
  <si>
    <t>2200509</t>
  </si>
  <si>
    <t xml:space="preserve">   自然资源海洋气象等支出--气象事务--气象服务</t>
  </si>
  <si>
    <t xml:space="preserve"> 自然资源海洋气象等支出--其他自然资源海洋气象支出</t>
  </si>
  <si>
    <t xml:space="preserve">   自然资源海洋气象等支出--其他自然资源海洋气象支出--其他自然资源海洋气象支出</t>
  </si>
  <si>
    <t>221</t>
  </si>
  <si>
    <t>住房保障支出</t>
  </si>
  <si>
    <t>22101</t>
  </si>
  <si>
    <t xml:space="preserve"> 住房保障支出--保障性安居工程支出</t>
  </si>
  <si>
    <t>2210106</t>
  </si>
  <si>
    <t xml:space="preserve">   住房保障支出--保障性安居工程支出--公共租赁住房</t>
  </si>
  <si>
    <t>22102</t>
  </si>
  <si>
    <t xml:space="preserve"> 住房保障支出--住房改革支出</t>
  </si>
  <si>
    <t>2210201</t>
  </si>
  <si>
    <t xml:space="preserve">   住房保障支出--住房改革支出--住房公积金</t>
  </si>
  <si>
    <t>22103</t>
  </si>
  <si>
    <t xml:space="preserve"> 住房保障支出--城乡社区住宅</t>
  </si>
  <si>
    <t>2210302</t>
  </si>
  <si>
    <t xml:space="preserve">   住房保障支出--城乡社区住宅--住房公积金管理</t>
  </si>
  <si>
    <t>2210399</t>
  </si>
  <si>
    <t xml:space="preserve">   住房保障支出--城乡社区住宅--其他城乡社区住宅支出</t>
  </si>
  <si>
    <t xml:space="preserve"> 住房保障等支出--其他住房保障支出</t>
  </si>
  <si>
    <t xml:space="preserve">   住房保障等支出--其他住房保障支出--其他住房保障支出</t>
  </si>
  <si>
    <t>222</t>
  </si>
  <si>
    <t>粮油物资储备支出</t>
  </si>
  <si>
    <t>22201</t>
  </si>
  <si>
    <t xml:space="preserve"> 粮油物资储备支出--粮油物资事务</t>
  </si>
  <si>
    <t>2220115</t>
  </si>
  <si>
    <t xml:space="preserve">   粮油物资储备支出--粮油物资事务--粮食风险基金</t>
  </si>
  <si>
    <t>2220199</t>
  </si>
  <si>
    <t xml:space="preserve">   粮油物资储备支出--粮油物资事务--其他粮油物资事务支出</t>
  </si>
  <si>
    <t>22205</t>
  </si>
  <si>
    <t xml:space="preserve"> 粮油物资储备支出--重要商品储备</t>
  </si>
  <si>
    <t>2220508</t>
  </si>
  <si>
    <t xml:space="preserve">   粮油物资储备支出--重要商品储备--医药储备</t>
  </si>
  <si>
    <t>224</t>
  </si>
  <si>
    <t>灾害防治及应急管理支出</t>
  </si>
  <si>
    <t>22401</t>
  </si>
  <si>
    <t xml:space="preserve"> 灾害防治及应急管理支出--应急管理事务</t>
  </si>
  <si>
    <t>2240101</t>
  </si>
  <si>
    <t xml:space="preserve">   灾害防治及应急管理支出--应急管理事务--行政运行</t>
  </si>
  <si>
    <t>2240102</t>
  </si>
  <si>
    <t xml:space="preserve">   灾害防治及应急管理支出--应急管理事务--一般行政管理事务</t>
  </si>
  <si>
    <t>2240104</t>
  </si>
  <si>
    <t xml:space="preserve">   灾害防治及应急管理支出--应急管理事务--灾害风险防治</t>
  </si>
  <si>
    <t>2240109</t>
  </si>
  <si>
    <t xml:space="preserve">   灾害防治及应急管理支出--应急管理事务--应急管理</t>
  </si>
  <si>
    <t>2240199</t>
  </si>
  <si>
    <t xml:space="preserve">   灾害防治及应急管理支出--应急管理事务--其他应急管理支出</t>
  </si>
  <si>
    <t>22402</t>
  </si>
  <si>
    <t xml:space="preserve"> 灾害防治及应急管理支出--消防救援事务</t>
  </si>
  <si>
    <t>2240201</t>
  </si>
  <si>
    <t xml:space="preserve">   灾害防治及应急管理支出--消防救援事务--行政运行</t>
  </si>
  <si>
    <t>2240204</t>
  </si>
  <si>
    <t xml:space="preserve">   灾害防治及应急管理支出--消防救援事务--消防应急救援</t>
  </si>
  <si>
    <t>2240299</t>
  </si>
  <si>
    <t xml:space="preserve">   灾害防治及应急管理支出--消防救援事务--其他消防事务支出</t>
  </si>
  <si>
    <t>22406</t>
  </si>
  <si>
    <t xml:space="preserve"> 灾害防治及应急管理支出--自然灾害防治</t>
  </si>
  <si>
    <t>2240601</t>
  </si>
  <si>
    <t xml:space="preserve">   灾害防治及应急管理支出--自然灾害防治--地质灾害防治</t>
  </si>
  <si>
    <t>22499</t>
  </si>
  <si>
    <t xml:space="preserve"> 灾害防治及应急管理支出--其他灾害防治及应急管理支出</t>
  </si>
  <si>
    <t>2249999</t>
  </si>
  <si>
    <t xml:space="preserve">   灾害防治及应急管理支出--其他灾害防治及应急管理支出--其他灾害防治及应急管理支出</t>
  </si>
  <si>
    <t>227</t>
  </si>
  <si>
    <t>预备费</t>
  </si>
  <si>
    <t>229</t>
  </si>
  <si>
    <t>22999</t>
  </si>
  <si>
    <t xml:space="preserve"> 其他支出--其他支出</t>
  </si>
  <si>
    <t>2299999</t>
  </si>
  <si>
    <t xml:space="preserve">   其他支出--其他支出--其他支出</t>
  </si>
  <si>
    <t>232</t>
  </si>
  <si>
    <t>债务付息支出</t>
  </si>
  <si>
    <t>23203</t>
  </si>
  <si>
    <t xml:space="preserve"> 债务付息支出--地方政府一般债务付息支出</t>
  </si>
  <si>
    <t>2320301</t>
  </si>
  <si>
    <t xml:space="preserve">   债务付息支出--地方政府一般债务付息支出--地方政府一般债券付息支出</t>
  </si>
  <si>
    <t>233</t>
  </si>
  <si>
    <t>债务发行费用支出</t>
  </si>
  <si>
    <t>23303</t>
  </si>
  <si>
    <t xml:space="preserve"> 债务发行费用支出--地方政府一般债务发行费用支出</t>
  </si>
  <si>
    <t>支出合计</t>
  </si>
  <si>
    <t>2022年政府采购预算表</t>
  </si>
  <si>
    <t>单位编码</t>
  </si>
  <si>
    <t>项目名称</t>
  </si>
  <si>
    <t>采购项目</t>
  </si>
  <si>
    <t>采购目录代码</t>
  </si>
  <si>
    <t>采购目录名称</t>
  </si>
  <si>
    <t>采购需求概况</t>
  </si>
  <si>
    <t>预计采购时间</t>
  </si>
  <si>
    <t>采购金额</t>
  </si>
  <si>
    <t>001001</t>
  </si>
  <si>
    <t>A02010104</t>
  </si>
  <si>
    <t>台式计算机</t>
  </si>
  <si>
    <t>2022-03-03</t>
  </si>
  <si>
    <t>A02010199</t>
  </si>
  <si>
    <t>其他计算机设备</t>
  </si>
  <si>
    <t>市委总值班室应急管理经费</t>
  </si>
  <si>
    <t>视频会议设备</t>
  </si>
  <si>
    <t>市委总值班室应急管理视频会议设备</t>
  </si>
  <si>
    <t>2022-04-01</t>
  </si>
  <si>
    <t>A0201060102</t>
  </si>
  <si>
    <t>激光打印机</t>
  </si>
  <si>
    <t>A020201</t>
  </si>
  <si>
    <t>复印机</t>
  </si>
  <si>
    <t>多功能一体机</t>
  </si>
  <si>
    <t>A020204</t>
  </si>
  <si>
    <t>2022-01-20</t>
  </si>
  <si>
    <t>A02021101</t>
  </si>
  <si>
    <t>碎纸机</t>
  </si>
  <si>
    <t>扫描仪</t>
  </si>
  <si>
    <t>A020299</t>
  </si>
  <si>
    <t>其他办公设备</t>
  </si>
  <si>
    <t>A0206180203</t>
  </si>
  <si>
    <t xml:space="preserve">空调机 </t>
  </si>
  <si>
    <t>办公家具</t>
  </si>
  <si>
    <t>A0699</t>
  </si>
  <si>
    <t>其他家具用具</t>
  </si>
  <si>
    <t>A0801</t>
  </si>
  <si>
    <t>纸及纸制品</t>
  </si>
  <si>
    <t>安全教育宣传经费</t>
  </si>
  <si>
    <t>A0802</t>
  </si>
  <si>
    <t>印刷品</t>
  </si>
  <si>
    <t>安全教育宣传印刷费</t>
  </si>
  <si>
    <t>2022-03-01</t>
  </si>
  <si>
    <t>印刷服务</t>
  </si>
  <si>
    <t>安全教育宣传印刷</t>
  </si>
  <si>
    <t xml:space="preserve">	 安全教育宣传印刷费</t>
  </si>
  <si>
    <t>修缮工程</t>
  </si>
  <si>
    <t>B0104</t>
  </si>
  <si>
    <t>行政单位用房施工</t>
  </si>
  <si>
    <t>2022-03-09</t>
  </si>
  <si>
    <t>002001</t>
  </si>
  <si>
    <t>便携式计算机</t>
  </si>
  <si>
    <t>A02010105</t>
  </si>
  <si>
    <t>通用照相机</t>
  </si>
  <si>
    <t>制冷空调</t>
  </si>
  <si>
    <t>复印纸</t>
  </si>
  <si>
    <t>B0801</t>
  </si>
  <si>
    <t>计算机设备维护维修</t>
  </si>
  <si>
    <t>C0501</t>
  </si>
  <si>
    <t>计算机设备维修和保养服务</t>
  </si>
  <si>
    <t>办公设备维修和保养服务</t>
  </si>
  <si>
    <t>C0502</t>
  </si>
  <si>
    <t>空调、电梯维修和保养服务</t>
  </si>
  <si>
    <t>C0507</t>
  </si>
  <si>
    <t>人大立法经费</t>
  </si>
  <si>
    <t>C081401</t>
  </si>
  <si>
    <t>代表活动经费</t>
  </si>
  <si>
    <t>002002</t>
  </si>
  <si>
    <t>汕尾市人民代表大会制度研究会项目经费</t>
  </si>
  <si>
    <t>2022-04-14</t>
  </si>
  <si>
    <t>A0609</t>
  </si>
  <si>
    <t>组合家具</t>
  </si>
  <si>
    <t>2022-04-20</t>
  </si>
  <si>
    <t>A090101</t>
  </si>
  <si>
    <t xml:space="preserve">复印纸 </t>
  </si>
  <si>
    <t>2022-04-13</t>
  </si>
  <si>
    <t>审计服务</t>
  </si>
  <si>
    <t>C0803</t>
  </si>
  <si>
    <t>年检</t>
  </si>
  <si>
    <t>2022-04-12</t>
  </si>
  <si>
    <t>印刷研究会会刊、汇编、相关制度、办法、信封和报告等文件材料</t>
  </si>
  <si>
    <t>2022-04-07</t>
  </si>
  <si>
    <t>003001</t>
  </si>
  <si>
    <t>基础软件</t>
  </si>
  <si>
    <t>A02010801</t>
  </si>
  <si>
    <t>平板电脑</t>
  </si>
  <si>
    <t>A02010805</t>
  </si>
  <si>
    <t>信息安全软件</t>
  </si>
  <si>
    <t>投影仪</t>
  </si>
  <si>
    <t>A020202</t>
  </si>
  <si>
    <t>录音笔</t>
  </si>
  <si>
    <t>乘用车</t>
  </si>
  <si>
    <t>A020305</t>
  </si>
  <si>
    <t>乘用车（轿车）</t>
  </si>
  <si>
    <t>客车</t>
  </si>
  <si>
    <t>A020306</t>
  </si>
  <si>
    <t>空调机</t>
  </si>
  <si>
    <t>互联网接入服务</t>
  </si>
  <si>
    <t>C0399</t>
  </si>
  <si>
    <t>其他电信和信息传输服务</t>
  </si>
  <si>
    <t>计算机设备维修和保修服务</t>
  </si>
  <si>
    <t>政府公报印刷经费</t>
  </si>
  <si>
    <t>制作荣誉市民证书及证章经费</t>
  </si>
  <si>
    <t>003007</t>
  </si>
  <si>
    <t>汕尾市政府网站管理中心采购空调项目</t>
  </si>
  <si>
    <t>采购3部一匹或者大一匹空调</t>
  </si>
  <si>
    <t>2022-01-03</t>
  </si>
  <si>
    <t>汕尾市政府网站管理中心采购沙发项目</t>
  </si>
  <si>
    <t>A0604</t>
  </si>
  <si>
    <t>沙发类</t>
  </si>
  <si>
    <t>采购一套1+1+3沙发</t>
  </si>
  <si>
    <t>汕尾市政府网站管理中心采购复印纸项目</t>
  </si>
  <si>
    <t>采购两箱80g复印纸</t>
  </si>
  <si>
    <t>网站管理经费</t>
  </si>
  <si>
    <t>汕尾市政府网站管理中心采购审计服务项目</t>
  </si>
  <si>
    <t>采购中心审计服务</t>
  </si>
  <si>
    <t>汕尾市政府网站管理中心采购印刷服务项目</t>
  </si>
  <si>
    <t>采购中心办公材料或者培训材料印刷服务</t>
  </si>
  <si>
    <t>2022-11-01</t>
  </si>
  <si>
    <t>004001</t>
  </si>
  <si>
    <t>2022-01-21</t>
  </si>
  <si>
    <t>委员活动经费（履职补贴培训视察调研提案督办走访联谊宣传等）</t>
  </si>
  <si>
    <t>文史编辑经费</t>
  </si>
  <si>
    <t>物业管理服务</t>
  </si>
  <si>
    <t>C1204</t>
  </si>
  <si>
    <t>005001</t>
  </si>
  <si>
    <t>服务器</t>
  </si>
  <si>
    <t>A02010103</t>
  </si>
  <si>
    <t>2</t>
  </si>
  <si>
    <t>2022-01-01</t>
  </si>
  <si>
    <t>派驻（出）机构纪检监察专项工作经费</t>
  </si>
  <si>
    <t>10</t>
  </si>
  <si>
    <t>市委巡察机构专项经费</t>
  </si>
  <si>
    <t>20</t>
  </si>
  <si>
    <t>工作基地工作经费</t>
  </si>
  <si>
    <t>28</t>
  </si>
  <si>
    <t>34</t>
  </si>
  <si>
    <t>16</t>
  </si>
  <si>
    <t>喷墨打印机</t>
  </si>
  <si>
    <t>A0201060101</t>
  </si>
  <si>
    <t>大案要案专项经费</t>
  </si>
  <si>
    <t>30</t>
  </si>
  <si>
    <t>50</t>
  </si>
  <si>
    <t>A0201060901</t>
  </si>
  <si>
    <t>1</t>
  </si>
  <si>
    <t>2022-12-01</t>
  </si>
  <si>
    <t>5</t>
  </si>
  <si>
    <t>12</t>
  </si>
  <si>
    <t>LED显示屏</t>
  </si>
  <si>
    <t>A020207</t>
  </si>
  <si>
    <t>4</t>
  </si>
  <si>
    <t>14</t>
  </si>
  <si>
    <t>不间断电源（UPS）</t>
  </si>
  <si>
    <t>A02061504</t>
  </si>
  <si>
    <t>17</t>
  </si>
  <si>
    <t>3</t>
  </si>
  <si>
    <t>视频会议系统设备</t>
  </si>
  <si>
    <t>A020808</t>
  </si>
  <si>
    <t>550</t>
  </si>
  <si>
    <t>农副食品，动、植物油制品</t>
  </si>
  <si>
    <t>A1501</t>
  </si>
  <si>
    <t>装修工程</t>
  </si>
  <si>
    <t>B0701</t>
  </si>
  <si>
    <t>C030102</t>
  </si>
  <si>
    <t>增值电信服务（互联网接入服务）</t>
  </si>
  <si>
    <t>食堂劳务服务</t>
  </si>
  <si>
    <t>C0702</t>
  </si>
  <si>
    <t>餐饮服务</t>
  </si>
  <si>
    <t>7</t>
  </si>
  <si>
    <t>物业管理</t>
  </si>
  <si>
    <t>安保服务费</t>
  </si>
  <si>
    <t>C9901</t>
  </si>
  <si>
    <t>其他服务</t>
  </si>
  <si>
    <t>006001</t>
  </si>
  <si>
    <t>公用经费采购</t>
  </si>
  <si>
    <t>购买笔记本电脑</t>
  </si>
  <si>
    <t>2022-01-02</t>
  </si>
  <si>
    <t>购买1部扫描仪</t>
  </si>
  <si>
    <t>购买多功能一体机</t>
  </si>
  <si>
    <t>2022-01-04</t>
  </si>
  <si>
    <t>购买碎纸机</t>
  </si>
  <si>
    <t>购买空调</t>
  </si>
  <si>
    <t>2022-01-05</t>
  </si>
  <si>
    <t>A0602</t>
  </si>
  <si>
    <t>台、桌类</t>
  </si>
  <si>
    <t>购买办公桌</t>
  </si>
  <si>
    <t>2022-01-06</t>
  </si>
  <si>
    <t>A0603</t>
  </si>
  <si>
    <t>椅凳类</t>
  </si>
  <si>
    <t>购买办公椅</t>
  </si>
  <si>
    <t>购买沙发</t>
  </si>
  <si>
    <t>A0605</t>
  </si>
  <si>
    <t>柜类</t>
  </si>
  <si>
    <t>购买文件柜和保密柜</t>
  </si>
  <si>
    <t>购买复印纸</t>
  </si>
  <si>
    <t>80000</t>
  </si>
  <si>
    <t>C0801</t>
  </si>
  <si>
    <t>法律服务</t>
  </si>
  <si>
    <t>法律服务一批</t>
  </si>
  <si>
    <t>审计服务一批</t>
  </si>
  <si>
    <t>C0805</t>
  </si>
  <si>
    <t>资产及其他评估服务</t>
  </si>
  <si>
    <t>资产评估服务一批</t>
  </si>
  <si>
    <t>办理因公出国（境）签证费用项目经费</t>
  </si>
  <si>
    <t>10000</t>
  </si>
  <si>
    <t>港澳专项工作经费</t>
  </si>
  <si>
    <t>采购服务</t>
  </si>
  <si>
    <t>100000</t>
  </si>
  <si>
    <t>开展海外联谊联络经费</t>
  </si>
  <si>
    <t>印刷服务采购</t>
  </si>
  <si>
    <t>印刷服务一批</t>
  </si>
  <si>
    <t>侨法宣传专项经费</t>
  </si>
  <si>
    <t>50000</t>
  </si>
  <si>
    <t>007001</t>
  </si>
  <si>
    <t>创建文明城市经费</t>
  </si>
  <si>
    <t>购买台式计算机</t>
  </si>
  <si>
    <t>2022-12-31</t>
  </si>
  <si>
    <t>购买便携式计算机</t>
  </si>
  <si>
    <t>购买激光打印机</t>
  </si>
  <si>
    <t>购买扫描仪</t>
  </si>
  <si>
    <t>购买复印机设备</t>
  </si>
  <si>
    <t>购买复印机</t>
  </si>
  <si>
    <t>更换无法维修的空调</t>
  </si>
  <si>
    <t>中共汕尾市委宣传部视频会议系统经费</t>
  </si>
  <si>
    <t>视频会议系统</t>
  </si>
  <si>
    <t xml:space="preserve"> 完善和更新视频会议系统，保证视频利用率</t>
  </si>
  <si>
    <t>购买办公家具</t>
  </si>
  <si>
    <t>购买家具用具</t>
  </si>
  <si>
    <t>市委宣传部购买办公用纸</t>
  </si>
  <si>
    <t>维修服务</t>
  </si>
  <si>
    <t>确保计算机设备正常运行</t>
  </si>
  <si>
    <t>辅助宣传经费</t>
  </si>
  <si>
    <t>日常办公设备维护</t>
  </si>
  <si>
    <t>确保办公设备正常运行</t>
  </si>
  <si>
    <t>公务用车维修项目</t>
  </si>
  <si>
    <t>C0503</t>
  </si>
  <si>
    <t>车辆维修和保养服务</t>
  </si>
  <si>
    <t>满足公务用车日常运行维修等</t>
  </si>
  <si>
    <t>满足公务用车修理费等</t>
  </si>
  <si>
    <t>满足工作法律问题咨询服务</t>
  </si>
  <si>
    <t>会计服务</t>
  </si>
  <si>
    <t>C0802</t>
  </si>
  <si>
    <t>协助财务完成做账工作</t>
  </si>
  <si>
    <t>印刷项目包括：排版、装版、印刷、装订等，部日常印刷服务</t>
  </si>
  <si>
    <t>满足创文日常印刷服务</t>
  </si>
  <si>
    <t>009001</t>
  </si>
  <si>
    <t>用于日常办公</t>
  </si>
  <si>
    <t>用于印刷办公材料</t>
  </si>
  <si>
    <t>保安保洁</t>
  </si>
  <si>
    <t>010001</t>
  </si>
  <si>
    <t>人员变动，工作需要，增加5台台式计算机。</t>
  </si>
  <si>
    <t>专题调研经费</t>
  </si>
  <si>
    <t>4台</t>
  </si>
  <si>
    <t>人员变动，工作需要，增加4台便携式计算机。</t>
  </si>
  <si>
    <t>3台</t>
  </si>
  <si>
    <t>3台激光打印机</t>
  </si>
  <si>
    <t>针式打印机</t>
  </si>
  <si>
    <t>A0201060104</t>
  </si>
  <si>
    <t>1台针式打印机</t>
  </si>
  <si>
    <t>1台扫描仪</t>
  </si>
  <si>
    <t>5台</t>
  </si>
  <si>
    <t>5台碎纸机</t>
  </si>
  <si>
    <t>空调</t>
  </si>
  <si>
    <t>4台空调机</t>
  </si>
  <si>
    <t>A06</t>
  </si>
  <si>
    <t>家具用具</t>
  </si>
  <si>
    <t>3批</t>
  </si>
  <si>
    <t>50件</t>
  </si>
  <si>
    <t>1批</t>
  </si>
  <si>
    <t>C081402</t>
  </si>
  <si>
    <t>出版服务</t>
  </si>
  <si>
    <t>物业保洁服务</t>
  </si>
  <si>
    <t>1项</t>
  </si>
  <si>
    <t>011001</t>
  </si>
  <si>
    <t>办公用计算机</t>
  </si>
  <si>
    <t>2022-03-24</t>
  </si>
  <si>
    <t>海峡两岸乡村融合发展试验区提升行动项目经费</t>
  </si>
  <si>
    <t>打印机</t>
  </si>
  <si>
    <t>工作需要</t>
  </si>
  <si>
    <t>2022-03-25</t>
  </si>
  <si>
    <t>2022-03-18</t>
  </si>
  <si>
    <t>办公需要</t>
  </si>
  <si>
    <t>2022-04-21</t>
  </si>
  <si>
    <t>2022-02-24</t>
  </si>
  <si>
    <t>交流联络专项项目经费</t>
  </si>
  <si>
    <t>办公用复印纸</t>
  </si>
  <si>
    <t>本单位无法承当印刷服务</t>
  </si>
  <si>
    <t>2022-05-20</t>
  </si>
  <si>
    <t>2022-01-28</t>
  </si>
  <si>
    <t>15000</t>
  </si>
  <si>
    <t>2022-02-25</t>
  </si>
  <si>
    <t>011002</t>
  </si>
  <si>
    <t>2022年度对台渔船渔民宣传联络管理经费</t>
  </si>
  <si>
    <t>台式电脑</t>
  </si>
  <si>
    <t>便携式电脑</t>
  </si>
  <si>
    <t>印刷</t>
  </si>
  <si>
    <t>2022年度对台渔船服务经费</t>
  </si>
  <si>
    <t>办公大楼修缮</t>
  </si>
  <si>
    <t>2022-07-20</t>
  </si>
  <si>
    <t>大楼修缮</t>
  </si>
  <si>
    <t>2022-07-21</t>
  </si>
  <si>
    <t>012001</t>
  </si>
  <si>
    <t>反邪教组织（政治安全）专项经费</t>
  </si>
  <si>
    <t>台式机</t>
  </si>
  <si>
    <t>国产替代品牌</t>
  </si>
  <si>
    <t>2022-01-10</t>
  </si>
  <si>
    <t>综治专项经费（含雪亮工程综治平台）</t>
  </si>
  <si>
    <t>多功能复印机</t>
  </si>
  <si>
    <t>2022-01-31</t>
  </si>
  <si>
    <t>市民情地图应用推广专项经费</t>
  </si>
  <si>
    <t>打印进</t>
  </si>
  <si>
    <t>维稳专项经费</t>
  </si>
  <si>
    <t>高功率碎纸</t>
  </si>
  <si>
    <t>市域社会治理培育创新试点专项经费</t>
  </si>
  <si>
    <t>高功率碎纸机</t>
  </si>
  <si>
    <t>视频监控系统</t>
  </si>
  <si>
    <t>不间断电源</t>
  </si>
  <si>
    <t>UPS电源</t>
  </si>
  <si>
    <t>新办公点增设空调</t>
  </si>
  <si>
    <t>平安建设专项经费</t>
  </si>
  <si>
    <t>视频会议室设备</t>
  </si>
  <si>
    <t>消防系统</t>
  </si>
  <si>
    <t>A0325</t>
  </si>
  <si>
    <t>政法、检测专用设备（含消防装备）</t>
  </si>
  <si>
    <t>档案室消防系统</t>
  </si>
  <si>
    <t>办公桌椅</t>
  </si>
  <si>
    <t>办公文具</t>
  </si>
  <si>
    <t>A0901</t>
  </si>
  <si>
    <t>纸制文具及办公用品</t>
  </si>
  <si>
    <t>办公用品、办公文具</t>
  </si>
  <si>
    <t>A4纸</t>
  </si>
  <si>
    <t>机关日常运转</t>
  </si>
  <si>
    <t>日常办公用</t>
  </si>
  <si>
    <t>机关日常文件需要</t>
  </si>
  <si>
    <t>扫黑除恶斗争专项经费</t>
  </si>
  <si>
    <t>硒鼓、粉盒</t>
  </si>
  <si>
    <t>A0902</t>
  </si>
  <si>
    <t>机关日常文件</t>
  </si>
  <si>
    <t>粉盒、硒鼓</t>
  </si>
  <si>
    <t>2022-01-12</t>
  </si>
  <si>
    <t>A99</t>
  </si>
  <si>
    <t>其他货物</t>
  </si>
  <si>
    <t>A9901</t>
  </si>
  <si>
    <t>档案系统消防设备</t>
  </si>
  <si>
    <t>办公点维修</t>
  </si>
  <si>
    <t>办公设备维修</t>
  </si>
  <si>
    <t>C0206</t>
  </si>
  <si>
    <t>运行维护服务</t>
  </si>
  <si>
    <t>综治视联网链路费</t>
  </si>
  <si>
    <t>C0499</t>
  </si>
  <si>
    <t>其他租赁服务</t>
  </si>
  <si>
    <t>带宽线路租赁</t>
  </si>
  <si>
    <t>账务记账</t>
  </si>
  <si>
    <t>扫黑除恶宣传海报</t>
  </si>
  <si>
    <t>C0806</t>
  </si>
  <si>
    <t>广告服务</t>
  </si>
  <si>
    <t>反邪教教育宣传工作</t>
  </si>
  <si>
    <t>扫黑除恶宣传</t>
  </si>
  <si>
    <t>印刷资料</t>
  </si>
  <si>
    <t>文件便笺头</t>
  </si>
  <si>
    <t>印刷宣传资料</t>
  </si>
  <si>
    <t>印刷文件</t>
  </si>
  <si>
    <t>机关文件需要</t>
  </si>
  <si>
    <t>反邪教教育宣传手册</t>
  </si>
  <si>
    <t>宽带链路费</t>
  </si>
  <si>
    <t>012002</t>
  </si>
  <si>
    <t>采购台式电脑</t>
  </si>
  <si>
    <t>采购办公家具</t>
  </si>
  <si>
    <t>80克A4、80克A5、80克A3复印纸</t>
  </si>
  <si>
    <t>80克A4、80克A5复印纸</t>
  </si>
  <si>
    <t>粉盒</t>
  </si>
  <si>
    <t>打印机粉盒</t>
  </si>
  <si>
    <t>采购印刷服务</t>
  </si>
  <si>
    <t>印刷刊物等</t>
  </si>
  <si>
    <t>文件汇编、会议材料、文件头、便签纸、票据、信封、名片等</t>
  </si>
  <si>
    <t>013001</t>
  </si>
  <si>
    <t>一批彩色打印机</t>
  </si>
  <si>
    <t>办公设备</t>
  </si>
  <si>
    <t>一批</t>
  </si>
  <si>
    <t>一批办公设备</t>
  </si>
  <si>
    <t>一批台桌</t>
  </si>
  <si>
    <t>一批椅凳</t>
  </si>
  <si>
    <t>一批柜子</t>
  </si>
  <si>
    <t>一批家具</t>
  </si>
  <si>
    <t>办公用品</t>
  </si>
  <si>
    <t>一批复印纸</t>
  </si>
  <si>
    <t>维修维护办公设备</t>
  </si>
  <si>
    <t>空调维修、保养</t>
  </si>
  <si>
    <t>维修维护空调</t>
  </si>
  <si>
    <t>014001</t>
  </si>
  <si>
    <t>护苗行动专项经费</t>
  </si>
  <si>
    <t>广东省妇女维权与信息服务站（汕尾站）配套经费</t>
  </si>
  <si>
    <t>妇女技能培训经费</t>
  </si>
  <si>
    <t>婚姻家庭纠纷人民调解专项经费</t>
  </si>
  <si>
    <t>传承弘扬好家教好家风行动经费</t>
  </si>
  <si>
    <t>014002</t>
  </si>
  <si>
    <t>015001</t>
  </si>
  <si>
    <t>采购打印机</t>
  </si>
  <si>
    <t>彩色喷墨打印机</t>
  </si>
  <si>
    <t>采购扫描仪</t>
  </si>
  <si>
    <t>多功能一体打印机</t>
  </si>
  <si>
    <t>采购审计服务</t>
  </si>
  <si>
    <t>市非公党工委党建经费</t>
  </si>
  <si>
    <t>会议材料、文件汇编</t>
  </si>
  <si>
    <t>开展非公经济组织理想信念教育活动及百场党课进千家民营百家商会活动经费</t>
  </si>
  <si>
    <t>组织企业家外出考察学习和组建异地汕尾商会经费</t>
  </si>
  <si>
    <t>民营企业投诉中心法律服务宣传经费</t>
  </si>
  <si>
    <t>汇编文件、会议材料</t>
  </si>
  <si>
    <t>促进所属商协会改革经费</t>
  </si>
  <si>
    <t>开展万企兴万村活动经费</t>
  </si>
  <si>
    <t>与外市非公企业和汕尾市异地商会开展党建交流和调研经费</t>
  </si>
  <si>
    <t>采购物业管理服务</t>
  </si>
  <si>
    <t>016001</t>
  </si>
  <si>
    <t>联想台式一体机</t>
  </si>
  <si>
    <t>2022-02-18</t>
  </si>
  <si>
    <t>标准5级保密，米粒级碎纸</t>
  </si>
  <si>
    <t>相机</t>
  </si>
  <si>
    <t>单反相机，可拍照录像，有一定储存功能，配合单位新媒体工作需要</t>
  </si>
  <si>
    <t>2022-02-21</t>
  </si>
  <si>
    <t>挂壁式空调机</t>
  </si>
  <si>
    <t>挂壁式变频空调</t>
  </si>
  <si>
    <t>木制台、桌类</t>
  </si>
  <si>
    <t>茶几、边几</t>
  </si>
  <si>
    <t>2022-03-16</t>
  </si>
  <si>
    <t>木骨架为主的椅凳类</t>
  </si>
  <si>
    <t>办公椅</t>
  </si>
  <si>
    <t>木骨架沙发类</t>
  </si>
  <si>
    <t>办公沙发</t>
  </si>
  <si>
    <t>2022-03-17</t>
  </si>
  <si>
    <t>木质柜类</t>
  </si>
  <si>
    <t>二门书柜</t>
  </si>
  <si>
    <t>2022-02-26</t>
  </si>
  <si>
    <t>保险柜</t>
  </si>
  <si>
    <t>文件保密柜</t>
  </si>
  <si>
    <t>钢制文件保密柜</t>
  </si>
  <si>
    <t>2022-07-08</t>
  </si>
  <si>
    <t>《汕尾文艺》编印费</t>
  </si>
  <si>
    <t>年四期4000本左右</t>
  </si>
  <si>
    <t>A4、A3复印纸</t>
  </si>
  <si>
    <t>2022-05-21</t>
  </si>
  <si>
    <t>硒鼓、墨盒</t>
  </si>
  <si>
    <t>爱普生硒鼓墨盒</t>
  </si>
  <si>
    <t>2022-03-11</t>
  </si>
  <si>
    <t>016002</t>
  </si>
  <si>
    <t>A0201080104</t>
  </si>
  <si>
    <t>办公套件</t>
  </si>
  <si>
    <t>杀毒软件</t>
  </si>
  <si>
    <t>立式</t>
  </si>
  <si>
    <t>茶几（长方形）</t>
  </si>
  <si>
    <t>2022-01-09</t>
  </si>
  <si>
    <t>茶几（正方形）</t>
  </si>
  <si>
    <t>办公桌</t>
  </si>
  <si>
    <t>2022-01-11</t>
  </si>
  <si>
    <t>2022-01-15</t>
  </si>
  <si>
    <t>2022-01-16</t>
  </si>
  <si>
    <t>单人位沙发</t>
  </si>
  <si>
    <t>2022-01-08</t>
  </si>
  <si>
    <t>三人位沙发</t>
  </si>
  <si>
    <t>2022-01-07</t>
  </si>
  <si>
    <t>A4</t>
  </si>
  <si>
    <t>2022-01-14</t>
  </si>
  <si>
    <t>项</t>
  </si>
  <si>
    <t>票据印刷服务</t>
  </si>
  <si>
    <t>2022-01-18</t>
  </si>
  <si>
    <t>书画展览出版宣传经费进基层经费</t>
  </si>
  <si>
    <t>出版《汕尾书画》</t>
  </si>
  <si>
    <t>其他印刷</t>
  </si>
  <si>
    <t>单证印刷服务</t>
  </si>
  <si>
    <t>2022-01-17</t>
  </si>
  <si>
    <t>017001</t>
  </si>
  <si>
    <t>LED屏</t>
  </si>
  <si>
    <t>宣传广告资料</t>
  </si>
  <si>
    <t>2021-01-01</t>
  </si>
  <si>
    <t>会议设备</t>
  </si>
  <si>
    <t>《海陆丰红色家书选编》编印费</t>
  </si>
  <si>
    <t>为深入贯彻习近平总书记在党史学习教育动员大会上的重要讲话精神，通过广泛收集汕尾红色家书，多角度地展现海陆丰英烈的赤子之心，加强红色文化宣传，凝聚起建功新时代的强大精神力量。</t>
  </si>
  <si>
    <t>《汕尾社会科学》编印费</t>
  </si>
  <si>
    <t>《汕尾社会科学》</t>
  </si>
  <si>
    <t>《汕尾社会科学》刊物，每年编印4期共4000本开设学术探讨、调查研究、观察思考、汕尾人文等栏目，促进学术交流，提供党政决策参考。</t>
  </si>
  <si>
    <t>2023-03-01</t>
  </si>
  <si>
    <t>办公用品需求</t>
  </si>
  <si>
    <t>018001</t>
  </si>
  <si>
    <t>印刷经审文件制度</t>
  </si>
  <si>
    <t>印刷经审文件制度选编1300本</t>
  </si>
  <si>
    <t>2022-04-30</t>
  </si>
  <si>
    <t>1.对本级工会预决算执行 情况审计；2，对专项资金 使用情况审计；3，对财务 收支使用情况审计；4.对 专项资金进行绩效审计</t>
  </si>
  <si>
    <t>2022-05-31</t>
  </si>
  <si>
    <t>019001</t>
  </si>
  <si>
    <t>党建带侨建示范管理经费</t>
  </si>
  <si>
    <t>侨胞之家升级改造</t>
  </si>
  <si>
    <t>2022-05-01</t>
  </si>
  <si>
    <t>电视机</t>
  </si>
  <si>
    <t>A0209</t>
  </si>
  <si>
    <t>广播、电视、电影设备</t>
  </si>
  <si>
    <t>2022-06-01</t>
  </si>
  <si>
    <t>海外联谊联络经费</t>
  </si>
  <si>
    <t>文化宣传桌椅</t>
  </si>
  <si>
    <t>硒鼓</t>
  </si>
  <si>
    <t>修缮</t>
  </si>
  <si>
    <t>2022-07-01</t>
  </si>
  <si>
    <t>法律工作站经费</t>
  </si>
  <si>
    <t>涉侨事务法律顾问</t>
  </si>
  <si>
    <t>资料汇编信封</t>
  </si>
  <si>
    <t>保洁</t>
  </si>
  <si>
    <t>022001</t>
  </si>
  <si>
    <t>办公</t>
  </si>
  <si>
    <t>办公需求</t>
  </si>
  <si>
    <t>023001</t>
  </si>
  <si>
    <t>办公设备保证</t>
  </si>
  <si>
    <t>办公场所保证</t>
  </si>
  <si>
    <t>024001</t>
  </si>
  <si>
    <t>A0201060401</t>
  </si>
  <si>
    <t>液晶显示器</t>
  </si>
  <si>
    <t>C0812</t>
  </si>
  <si>
    <t>摄影服务</t>
  </si>
  <si>
    <t>027001</t>
  </si>
  <si>
    <t>汕尾市档案馆运转经费采购复印纸</t>
  </si>
  <si>
    <t>汕尾市档案馆互联网接入服务</t>
  </si>
  <si>
    <t>C0302</t>
  </si>
  <si>
    <t>互联网信息服务</t>
  </si>
  <si>
    <t>汕尾市地方史编纂出版工作经费</t>
  </si>
  <si>
    <t>汕尾市地方史编纂印刷服务</t>
  </si>
  <si>
    <t>2022-09-30</t>
  </si>
  <si>
    <t>汕尾市档案馆运转经费印刷服务</t>
  </si>
  <si>
    <t>2022-07-31</t>
  </si>
  <si>
    <t>《汕尾村情》印刷工作经费</t>
  </si>
  <si>
    <t>《汕尾村情》印刷服务</t>
  </si>
  <si>
    <t>《汕尾年鉴》编纂出版工作经费</t>
  </si>
  <si>
    <t>《汕尾年鉴》及简版印刷服务</t>
  </si>
  <si>
    <t>2022-11-30</t>
  </si>
  <si>
    <t>《广东年鉴》《中国地方志年鉴》等工作经费</t>
  </si>
  <si>
    <t>《广东年鉴》《中国地方志年鉴》等工作印刷服务</t>
  </si>
  <si>
    <t>2022-08-31</t>
  </si>
  <si>
    <t>汕尾市档案馆和方志馆日常运行经费</t>
  </si>
  <si>
    <t>汕尾市档案馆和方志馆物业管理服务</t>
  </si>
  <si>
    <t>028001</t>
  </si>
  <si>
    <t>2022-02-01</t>
  </si>
  <si>
    <t xml:space="preserve">印刷服务 </t>
  </si>
  <si>
    <t>2022-06-30</t>
  </si>
  <si>
    <t>汕尾市101指挥所及地面应急指挥中心维护管理经费</t>
  </si>
  <si>
    <t>029001</t>
  </si>
  <si>
    <t>汕尾市市级冻猪肉储备企业补助费用</t>
  </si>
  <si>
    <t>粮食安全责任制考核经费</t>
  </si>
  <si>
    <t>“双进办“工作经费</t>
  </si>
  <si>
    <t>节能考核经费</t>
  </si>
  <si>
    <t>031001</t>
  </si>
  <si>
    <t>购买办公设备</t>
  </si>
  <si>
    <t>2022-03-19</t>
  </si>
  <si>
    <t>2022-12-13</t>
  </si>
  <si>
    <t>推进镇街体制改革“后半篇文章”经费</t>
  </si>
  <si>
    <t>2022-06-25</t>
  </si>
  <si>
    <t>购买一体机</t>
  </si>
  <si>
    <t>2022-04-15</t>
  </si>
  <si>
    <t>购买你碎纸机</t>
  </si>
  <si>
    <t>购买空调机</t>
  </si>
  <si>
    <t>2022-10-12</t>
  </si>
  <si>
    <t>2022-05-28</t>
  </si>
  <si>
    <t>机构编制文件</t>
  </si>
  <si>
    <t>2022-08-17</t>
  </si>
  <si>
    <t>修缮办公用房</t>
  </si>
  <si>
    <t>2023-07-15</t>
  </si>
  <si>
    <t>032001</t>
  </si>
  <si>
    <t>审计补助经费</t>
  </si>
  <si>
    <t>预计1台</t>
  </si>
  <si>
    <t>预计10台</t>
  </si>
  <si>
    <t>预计20台</t>
  </si>
  <si>
    <t>2022-05-10</t>
  </si>
  <si>
    <t>预计5台，单价3000元</t>
  </si>
  <si>
    <t>预计4台，单价5000元</t>
  </si>
  <si>
    <t>工作需要，采购基础软件1项</t>
  </si>
  <si>
    <t>预计2台</t>
  </si>
  <si>
    <t>工作需要，采购显示屏及配套设备1项</t>
  </si>
  <si>
    <t>工作需要，采购视频会议系统</t>
  </si>
  <si>
    <r>
      <rPr>
        <sz val="10"/>
        <rFont val="宋体"/>
        <charset val="0"/>
      </rPr>
      <t>预计</t>
    </r>
    <r>
      <rPr>
        <sz val="10"/>
        <rFont val="Arial"/>
        <charset val="0"/>
      </rPr>
      <t>5</t>
    </r>
    <r>
      <rPr>
        <sz val="10"/>
        <rFont val="宋体"/>
        <charset val="0"/>
      </rPr>
      <t>台</t>
    </r>
  </si>
  <si>
    <t>工作需要，采购办公家具一批</t>
  </si>
  <si>
    <t>2022-03-04</t>
  </si>
  <si>
    <t>日常办公需要</t>
  </si>
  <si>
    <t>办公用房进行修缮</t>
  </si>
  <si>
    <t>预计5万元</t>
  </si>
  <si>
    <t>预计15万元</t>
  </si>
  <si>
    <t>040001</t>
  </si>
  <si>
    <t>汕尾市城市专项体检工作经费</t>
  </si>
  <si>
    <t>汕尾市城市专项体检工作委托服务</t>
  </si>
  <si>
    <t>C0908</t>
  </si>
  <si>
    <t>其他专业技术服务</t>
  </si>
  <si>
    <t>体检评估报告委托服务，完成体检评估报告，采购委托服务1项，符合验收要求。</t>
  </si>
  <si>
    <t>040002</t>
  </si>
  <si>
    <t>A3.A4</t>
  </si>
  <si>
    <t>硒鼓.粉盒</t>
  </si>
  <si>
    <t>三星.施乐.惠普</t>
  </si>
  <si>
    <t>房屋</t>
  </si>
  <si>
    <t>040004</t>
  </si>
  <si>
    <t>3部</t>
  </si>
  <si>
    <t>2部</t>
  </si>
  <si>
    <t>1部</t>
  </si>
  <si>
    <t>20箱</t>
  </si>
  <si>
    <t>040005</t>
  </si>
  <si>
    <t>采购复印纸，保障住房公积金正常业务开展</t>
  </si>
  <si>
    <t>2022-10-01</t>
  </si>
  <si>
    <t>办公场所修缮</t>
  </si>
  <si>
    <t>扩面征缴-执法检查-咨询服务-宣传培训及印刷经费</t>
  </si>
  <si>
    <t>扩面征缴、执法检查、咨询服务、宣传培训及印刷经费</t>
  </si>
  <si>
    <t>采购法律服务，包括法律顾问咨询等，促进公积金工作有序开展</t>
  </si>
  <si>
    <t>印刷文件纸、公文用纸等，保障公积金工作正常运转</t>
  </si>
  <si>
    <t>2021-10-01</t>
  </si>
  <si>
    <t>印刷执法普法宣传指南、手册等，促进公积金工作有序开展</t>
  </si>
  <si>
    <t>公积金大厅服务保障经费</t>
  </si>
  <si>
    <t>购买服务，包括保洁、保安、物业水电等服务，保障住房公积金工作有序开展</t>
  </si>
  <si>
    <t>040007</t>
  </si>
  <si>
    <t>多功能一体机1部，单价30000元</t>
  </si>
  <si>
    <t>多功能一体机（彩色）</t>
  </si>
  <si>
    <t>多功能一体机1部，单价7500元</t>
  </si>
  <si>
    <t>多功能一体机4部，单价4000元</t>
  </si>
  <si>
    <t>碎纸机3部，单价2000元</t>
  </si>
  <si>
    <t>空调机10组，单价4000元</t>
  </si>
  <si>
    <t>空调机2组，单价4000元</t>
  </si>
  <si>
    <t>视频监控设备</t>
  </si>
  <si>
    <t>视频监控设备1组，单价2000元</t>
  </si>
  <si>
    <t>安全、检查、监视、报警设备</t>
  </si>
  <si>
    <t>安全、检查、监视、报警设备1组，单价10000</t>
  </si>
  <si>
    <t>小茶几</t>
  </si>
  <si>
    <t>小茶几2个，单价580元</t>
  </si>
  <si>
    <t>中班椅 （其他椅凳类）</t>
  </si>
  <si>
    <t>中班椅 （其他椅凳类）1张，单价1600元</t>
  </si>
  <si>
    <t>办公椅20张，单价450元</t>
  </si>
  <si>
    <t>办公椅2张，单价700元</t>
  </si>
  <si>
    <t>沙发（其他沙发类）</t>
  </si>
  <si>
    <t>沙发（其他沙发类）1个，单价3800元</t>
  </si>
  <si>
    <t>文件柜</t>
  </si>
  <si>
    <t>文件柜采购数量8个，单价2000元</t>
  </si>
  <si>
    <t>文件柜10部，单价4000</t>
  </si>
  <si>
    <t>条柜</t>
  </si>
  <si>
    <t>条柜20个，单价670元</t>
  </si>
  <si>
    <t>手摇密集柜</t>
  </si>
  <si>
    <t>手摇密集柜56立方米，单价1500</t>
  </si>
  <si>
    <t>复印纸 A3</t>
  </si>
  <si>
    <t>复印纸 （A3）10箱，单价380元</t>
  </si>
  <si>
    <t>复印纸 A4</t>
  </si>
  <si>
    <t>复印纸 A450箱，单价350元</t>
  </si>
  <si>
    <t>硒鼓、粉盒1批，单价50000元</t>
  </si>
  <si>
    <t>文具</t>
  </si>
  <si>
    <t>A0904</t>
  </si>
  <si>
    <t>文教用品</t>
  </si>
  <si>
    <t>文具1组，单价20000元</t>
  </si>
  <si>
    <t>路灯维护经费</t>
  </si>
  <si>
    <t>市区部分城市照明设施购买第三方管养（含楼体灯岸线灯山体灯栈道灯等）</t>
  </si>
  <si>
    <t>B0215</t>
  </si>
  <si>
    <t>公共设施施工</t>
  </si>
  <si>
    <t>苗圃场管理经费</t>
  </si>
  <si>
    <t>市区园林绿化养护经费</t>
  </si>
  <si>
    <t>专用变压器维护费</t>
  </si>
  <si>
    <t>奎山湖治理项目清淤专项经费</t>
  </si>
  <si>
    <t>市区部分道路绿化养护购买服务经费（含新增道路）</t>
  </si>
  <si>
    <t>计算机设备维修和保养服务1个，单价50000元</t>
  </si>
  <si>
    <t>办公设备维修和保养服务1个，单价50000元</t>
  </si>
  <si>
    <t>空调维修和保养服务</t>
  </si>
  <si>
    <t>空调维修和保养服务1个，单价40000元</t>
  </si>
  <si>
    <t>法律服务1项，单价50000</t>
  </si>
  <si>
    <t>印刷服务1项，单价20000元</t>
  </si>
  <si>
    <t>041001</t>
  </si>
  <si>
    <t>041002</t>
  </si>
  <si>
    <t>台式计算机一批</t>
  </si>
  <si>
    <t>2022-08-01</t>
  </si>
  <si>
    <t>便携式计算机4部</t>
  </si>
  <si>
    <t>2021-08-01</t>
  </si>
  <si>
    <t>激光打印机2部</t>
  </si>
  <si>
    <t>针式打印机2部</t>
  </si>
  <si>
    <t>扫描仪2部</t>
  </si>
  <si>
    <t>复印机1部</t>
  </si>
  <si>
    <t>投影仪1台</t>
  </si>
  <si>
    <t>2022-02-28</t>
  </si>
  <si>
    <t>碎纸机1台</t>
  </si>
  <si>
    <t>空调机一批</t>
  </si>
  <si>
    <t>会议室用设备一套</t>
  </si>
  <si>
    <t>家具用具一批（1.2米条桌，会议室用，每张预算670元，40张共计26800元；主席台条桌，每张预算3370元，4张共计13480元；办公台桌，每张预算1500元，30张共计45000元；办公椅，每张预算600元，30张共计18000元；木制两门书柜，每个2800元，6个共计16800元；其他3万元）</t>
  </si>
  <si>
    <t>执法治超费用</t>
  </si>
  <si>
    <t>聘请清洁保卫等临时工</t>
  </si>
  <si>
    <t>041003</t>
  </si>
  <si>
    <t>因我单位办公需要，需采购台式计算机一批。</t>
  </si>
  <si>
    <t>因我单位办公需要，需采购便携式计算机一批。</t>
  </si>
  <si>
    <t>因我单位办公需要，需采购激光打印机一批。</t>
  </si>
  <si>
    <t>因我单位办公需要，需采购液晶显示器一批。</t>
  </si>
  <si>
    <t>因我单位办公需要，需采购基础软件一批。</t>
  </si>
  <si>
    <t>因我单位办公需要，需采购复印机一批。</t>
  </si>
  <si>
    <t>因我单位办公需要，需采购投影仪一批。</t>
  </si>
  <si>
    <t>A02020502</t>
  </si>
  <si>
    <t>镜头及器材</t>
  </si>
  <si>
    <t>因我单位办公需要，需采购通用照相机一批。</t>
  </si>
  <si>
    <t>因我单位办公需要，需采购碎纸机一批。</t>
  </si>
  <si>
    <t>公路养护专项经费</t>
  </si>
  <si>
    <t>公路养护用车</t>
  </si>
  <si>
    <t>采购标的：公路养护用车 因我单位公路养护的业务需要，需购置公路养护用车一批，用于公路养护。采购供应商需具能满足项目实施的质量、服务、安全等要求。</t>
  </si>
  <si>
    <t>因我单位办公需要，需采购不间断电源（UPS）一批。</t>
  </si>
  <si>
    <t>我单位道班用房及生成业务用房需要购置空调机一批</t>
  </si>
  <si>
    <t>因我单位办公需要，需采购空调机一批。</t>
  </si>
  <si>
    <t>因我单位办公需要，需采购办公家具一批。</t>
  </si>
  <si>
    <t>因我单位办公需要，需采购复印纸一批。</t>
  </si>
  <si>
    <t>公路养护专项工程</t>
  </si>
  <si>
    <t>B0199</t>
  </si>
  <si>
    <t>其他建筑物施工</t>
  </si>
  <si>
    <t>采购标的：公路养护专项工程，包括路面小中修、交通标志标线、交通配套设施等项目 采购数量一批，采购供应商需具备相关的公路作业资质，能满足项目实施的质量、服务、安全等要求。</t>
  </si>
  <si>
    <t>因我单位办公需要，需采购修缮工程一批。</t>
  </si>
  <si>
    <t>采购标的：修缮工程，因我单位养护道班等业务用房需进行修缮，项需编制修缮工程预算一批，采购供应商需具备相关的资质，能满足项目实施的质量、服务、安全等要求。</t>
  </si>
  <si>
    <t>因我单位办公需要，需采购互联网接入服务一批。</t>
  </si>
  <si>
    <t>2021-06-30</t>
  </si>
  <si>
    <t>因我单位办公需要，需采购法律服务一批。</t>
  </si>
  <si>
    <t>因我单位办公需要，需采购审计服务一批。</t>
  </si>
  <si>
    <t>因为单位办公需要，需采购物业管理服务一批。</t>
  </si>
  <si>
    <t>因我单位办公需要，需采购物业管理服务一批。</t>
  </si>
  <si>
    <t>采购标的：物业管理服务，因我单位养护道班等业务用房需进行水电改造、门窗维护等物业管理服务，项需编制物业管理服务采购预算一批，采购供应商需具备相关的资质，能满足项目实施的质量、服务、安全等要求。</t>
  </si>
  <si>
    <t>公路事务服务</t>
  </si>
  <si>
    <t>采购标的：其他服务，因我单位的公路日常养护、项目管理等项目需采购公路事务服务，现编制其他服务采购预算一批，采购供应商需具备相关的资质，能满足项目实施的质量、服务、安全等要求</t>
  </si>
  <si>
    <t>汕尾市自然灾害综合风险公路水路承灾体普查经费</t>
  </si>
  <si>
    <t>汕尾市第一次全国自然灾害综合风险普查-公路水路 承灾体普查项目</t>
  </si>
  <si>
    <t>采购标的：汕尾市第一次全国自然灾害综合风险普查-公路水路 承灾体普查项目 采购内容：（1）城区范围内公路设施普查 基于道路交通系统建立的交通管理平台、公路养护年报和外业调查等补充和更新普通国道、省道公路以及农村公路属性信息，调查核准反映公路设施特征的内容，包括公路技术等级、路面类型、路面宽度、车道分类、车道数量等基础属性信息，路基、桥梁、隧道、防护设施、排水设施等构筑物信息以及相关设防标准等信息。 目标或产出成果：完成公路灾害风险调查系统内城区范围内的公路、桥梁数据的填报，形成相关报告。 （2）城区范围内公路自然灾害风险点普查 公路承灾体普查主要针对地质灾害和水旱灾害，其他灾种以相应主管部门普查结果为主，不进行专项调查。地质灾害主要为崩塌、滑坡、泥石流、沉陷与塌陷，水旱灾害主要为水毁。通过灾毁灾害风险管理台账，灾毁灾害点资料、文档、矢量和外业调查等反映自然灾害特征及危害的内容，包括灾害发生的时间、类型、规模范围、频率，灾害造成的公路构造物损坏、交通中断以及风险点现状等信息。 目标或产出成果：完成公路灾害风险调查系统内城区范围内的高边坡、自然灾害隐患点数据的填报，形成相关报告。 （3）水路设施调查 具体调查对象包括：全市范围内主要港口和地区性重要港口（其中码头泊位调查范围为沿海万吨级及以上泊位、内河千吨级及以上泊位）等水路交通设施对象的承灾体属性信息和承灾体自然灾害信息。 目标或产出成果：完成自然灾害综合风险水路承灾体普查系统内汕尾市水路承灾体（港口）的信息填报，形成汕尾市水路承灾体（港口）普查相关报告。 （4）数据质检、审核、抽查 对全市范围内（含城区、陆丰、海丰、陆河、红海湾开发区、华侨管理区）的普查系统内填报的公路附属设施、水路附属设施、桥梁、公路灾害隐患点等数据进行系统质检和审核，限定整改。 （5）数据实地抽查 以陆丰、海丰、陆河、红海湾开发区、华侨管理区在普查系统内填报的实际工作量的10%比例进行抽查。采购供应商需具能满足项目实施的质量、服务、安全等要求。</t>
  </si>
  <si>
    <t>汕遮公路中间带绿化养护专项经费</t>
  </si>
  <si>
    <t>汕遮公路中间带绿化养护项目</t>
  </si>
  <si>
    <t>采购标的：汕遮公路中间带绿化养护项目，包括公路绿化带日常养护、清洁、补植等项目 采购数量一项，采购供应商需具备相关资质，能满足项目实施的质量、服务、安全等要求。</t>
  </si>
  <si>
    <t>045</t>
  </si>
  <si>
    <t>公务用车更新购置专项经费（2022年度）</t>
  </si>
  <si>
    <t>公务用车更新购置项目</t>
  </si>
  <si>
    <t>节能环保</t>
  </si>
  <si>
    <t>市直办公用房维修维护专项经费</t>
  </si>
  <si>
    <t>办公用房维修修护项目</t>
  </si>
  <si>
    <t>保质保量</t>
  </si>
  <si>
    <t>办公用房维修</t>
  </si>
  <si>
    <t>好</t>
  </si>
  <si>
    <t>045001</t>
  </si>
  <si>
    <t>高性能</t>
  </si>
  <si>
    <t>2022年市委市政府机关补助经费</t>
  </si>
  <si>
    <t>质量高</t>
  </si>
  <si>
    <t>便携计算机</t>
  </si>
  <si>
    <t>质量好</t>
  </si>
  <si>
    <t>其他办公消耗用品及物品</t>
  </si>
  <si>
    <t>好用</t>
  </si>
  <si>
    <t>2021-12-01</t>
  </si>
  <si>
    <t>高质量</t>
  </si>
  <si>
    <t>A3复印纸</t>
  </si>
  <si>
    <t>农副食品动植物油</t>
  </si>
  <si>
    <t>新鲜健康</t>
  </si>
  <si>
    <t>2022年市委市政府大院重大节日氛围营造经费</t>
  </si>
  <si>
    <t>项目经费采购</t>
  </si>
  <si>
    <t>机关事务</t>
  </si>
  <si>
    <t>维修工程项目</t>
  </si>
  <si>
    <t>安全可靠</t>
  </si>
  <si>
    <t>维修项目</t>
  </si>
  <si>
    <t>质量优良</t>
  </si>
  <si>
    <t>印刷质量高</t>
  </si>
  <si>
    <t>接待专项经费</t>
  </si>
  <si>
    <t>汕尾市第八届市人大代表全体会议经费</t>
  </si>
  <si>
    <t>会议</t>
  </si>
  <si>
    <t>汕尾市第八届市政协委员全体会议经费</t>
  </si>
  <si>
    <t>其他技术服务</t>
  </si>
  <si>
    <t>技术过关</t>
  </si>
  <si>
    <t>2022年市委市政府机关大院保洁服务经费</t>
  </si>
  <si>
    <t>2022年市委市政府机关大院安保服务经费</t>
  </si>
  <si>
    <t>2022年市委市政府大院电梯及空调维护经费</t>
  </si>
  <si>
    <t>C1399</t>
  </si>
  <si>
    <t>其他市政公共设施管理服务</t>
  </si>
  <si>
    <t>045002</t>
  </si>
  <si>
    <t>马思聪艺术中心场地管理经费</t>
  </si>
  <si>
    <t>修缮服务</t>
  </si>
  <si>
    <t>计算机设备维修和服务费</t>
  </si>
  <si>
    <t>2022-01-27</t>
  </si>
  <si>
    <t>2022-01-19</t>
  </si>
  <si>
    <t>046001</t>
  </si>
  <si>
    <t>1套</t>
  </si>
  <si>
    <t>园区管理经费</t>
  </si>
  <si>
    <t>2台</t>
  </si>
  <si>
    <t>6</t>
  </si>
  <si>
    <t>5部</t>
  </si>
  <si>
    <t>1台</t>
  </si>
  <si>
    <t>3套</t>
  </si>
  <si>
    <t>3项</t>
  </si>
  <si>
    <t>2套</t>
  </si>
  <si>
    <t>通用摄像机</t>
  </si>
  <si>
    <t>20套</t>
  </si>
  <si>
    <t>100箱</t>
  </si>
  <si>
    <t>通用照相机、镜头及器材</t>
  </si>
  <si>
    <t>10项</t>
  </si>
  <si>
    <t>6项</t>
  </si>
  <si>
    <t>12项</t>
  </si>
  <si>
    <t>046002</t>
  </si>
  <si>
    <t>15张</t>
  </si>
  <si>
    <t>2021-02-01</t>
  </si>
  <si>
    <t>5个</t>
  </si>
  <si>
    <t>孵化楼管理经费</t>
  </si>
  <si>
    <t>2项</t>
  </si>
  <si>
    <t>4项</t>
  </si>
  <si>
    <t>其他维修和保养服务</t>
  </si>
  <si>
    <t>C0599</t>
  </si>
  <si>
    <t>物业管理费用</t>
  </si>
  <si>
    <t>047001</t>
  </si>
  <si>
    <t>UPS</t>
  </si>
  <si>
    <t>UPS电源主机一台，用于机房的后备电源使用</t>
  </si>
  <si>
    <t>2022-03-31</t>
  </si>
  <si>
    <t>打发票和票据等2台</t>
  </si>
  <si>
    <t>用扫描票据文件等2台</t>
  </si>
  <si>
    <t>办公桌椅等一批</t>
  </si>
  <si>
    <t>立法项目专项经费</t>
  </si>
  <si>
    <t>立法宣传和文件汇编等一批</t>
  </si>
  <si>
    <t>普法专项经费</t>
  </si>
  <si>
    <t>普法宣传资料一批</t>
  </si>
  <si>
    <t>法律援助专项经费</t>
  </si>
  <si>
    <t>信封、文件头等印刷品一批</t>
  </si>
  <si>
    <t>用于日常办公需要130箱</t>
  </si>
  <si>
    <t>048001</t>
  </si>
  <si>
    <t>计算机</t>
  </si>
  <si>
    <t>办公计算机</t>
  </si>
  <si>
    <t>多功能一体机复印机</t>
  </si>
  <si>
    <t>LE显示屏</t>
  </si>
  <si>
    <t>机关楼LE屏</t>
  </si>
  <si>
    <t>商务警车</t>
  </si>
  <si>
    <t>空调机器</t>
  </si>
  <si>
    <t>开会用的平板iPad</t>
  </si>
  <si>
    <t>照相机</t>
  </si>
  <si>
    <t>大队给戒毒人员拍相头</t>
  </si>
  <si>
    <t>会议室台下桌椅、主席台下桌椅</t>
  </si>
  <si>
    <t>二楼、四楼会议室装修及过率水系统</t>
  </si>
  <si>
    <t>大队宣传用品、禁毒海报</t>
  </si>
  <si>
    <t>劳务派遣</t>
  </si>
  <si>
    <t>053001</t>
  </si>
  <si>
    <t>购置办公计算机设备及软件</t>
  </si>
  <si>
    <t>A0201</t>
  </si>
  <si>
    <t>计算机设备及软件</t>
  </si>
  <si>
    <t>采购计算机、打印机、显示器、</t>
  </si>
  <si>
    <t>购置办公通用设备</t>
  </si>
  <si>
    <t>A0202</t>
  </si>
  <si>
    <t>采购复印机、投影仪、多功能一体机、碎纸机等办公设备</t>
  </si>
  <si>
    <t>警务装备建设项目经费</t>
  </si>
  <si>
    <t>执法执勤车辆采购项目</t>
  </si>
  <si>
    <t>我局公务用车总体车况严重老化，行驶里程长，故障率高，难以适应当前公安执法执勤工作需要，为保障公务用车行车安全，提升公安执法执勤能力，建议分批处置更新公务用车</t>
  </si>
  <si>
    <t>2022-10-31</t>
  </si>
  <si>
    <t>购置中巴车一部以满足日常公务使用</t>
  </si>
  <si>
    <t>购置电梯</t>
  </si>
  <si>
    <t>A02051228</t>
  </si>
  <si>
    <t>电梯</t>
  </si>
  <si>
    <t>购置空调一批</t>
  </si>
  <si>
    <t>购置视频会议系统设备</t>
  </si>
  <si>
    <t>为边防购置一批视频会议系统设备</t>
  </si>
  <si>
    <t>汕尾市雪亮工程二期项目</t>
  </si>
  <si>
    <t>视频监控设备采购及后续服务维护</t>
  </si>
  <si>
    <t>雪亮工程二期项目建设着力新建一类视频监控前端采集设备，就当前重点路段、交通枢纽、人员密集场所、大型活动安保场所、大型活动安保场所等区域和社区等关键部分，开展针对性补点建设；推进前端智能化建设，优化前端建设布局，形成‘覆盖广泛、设置科学、布控高效、感知精准’的多维感和采集体系，进一步增强后端结构化处理能力，实现公共安全视频监控系统向智能化、多维化、全局化发展。</t>
  </si>
  <si>
    <t>采购电击枪一批</t>
  </si>
  <si>
    <t>购置办公家具</t>
  </si>
  <si>
    <t>购置办公家具一批</t>
  </si>
  <si>
    <t>购置复印纸</t>
  </si>
  <si>
    <t>购置复印纸一批</t>
  </si>
  <si>
    <t>采购公会慰问品</t>
  </si>
  <si>
    <t>A15</t>
  </si>
  <si>
    <t>食品、饮料和烟草原料</t>
  </si>
  <si>
    <t>落实公会会员福利，购买食品、蛋糕券、饮料、农副产品等慰问品</t>
  </si>
  <si>
    <t>交警道路设施维护和标志标线项目</t>
  </si>
  <si>
    <t>城市道路工程施工</t>
  </si>
  <si>
    <t>B0205</t>
  </si>
  <si>
    <t>对道路周边设施进行维护，对标志标线进行翻新，保障行人安全</t>
  </si>
  <si>
    <t>对与建筑物新建、改建、扩建无关的单独装修工程</t>
  </si>
  <si>
    <t>对与建筑物新建、改建、扩建无关的单独修缮工程</t>
  </si>
  <si>
    <t>看守所专项经费</t>
  </si>
  <si>
    <t>汕尾市看守所哨楼加固工程</t>
  </si>
  <si>
    <t>汕尾市看守所哨楼整体结构安全性评级低，安全性不符合国家标准，严重影响承载，急需及时消除隐患，确保安全。</t>
  </si>
  <si>
    <t>原城区边防大队旧址（豪都）改造项目</t>
  </si>
  <si>
    <t>按照上级关于边防转制工作的相关决定，原城区边防大队旧址（豪都）划转我局使用。为缓解办公用房严重紧缺问题，我局拟将该场所改造建设为刑警、打私、经侦和网警等警种业务技术用房。</t>
  </si>
  <si>
    <t>移动警务终端购置项目</t>
  </si>
  <si>
    <t>根据省厅智慧新警务的工作部署，为深入推进移动警务建设，提升民警移动警务终端配备率，进一步满足移动办公、大数据查询、巡防核查等工作需要</t>
  </si>
  <si>
    <t>采购法律服务</t>
  </si>
  <si>
    <t>道路救助金</t>
  </si>
  <si>
    <t>聘请道路专项法律服务</t>
  </si>
  <si>
    <t>采购资产及其他评估服务</t>
  </si>
  <si>
    <t>购印刷服务</t>
  </si>
  <si>
    <t>C0814</t>
  </si>
  <si>
    <t>印刷和出版服务</t>
  </si>
  <si>
    <t>购买保安保洁服务</t>
  </si>
  <si>
    <t>汕尾市看守所药品购买及配送服务项目</t>
  </si>
  <si>
    <t>C1901</t>
  </si>
  <si>
    <t>医疗卫生服务</t>
  </si>
  <si>
    <t>对在押人员医疗药品进行政府集中采购</t>
  </si>
  <si>
    <t>汕尾市看守所在押人员食材配送服务项目</t>
  </si>
  <si>
    <t>对在押人员食材进行政府集中采购</t>
  </si>
  <si>
    <t>汕尾公安大数据智能化实战平台项目</t>
  </si>
  <si>
    <t>汕尾公安大数据智能化应用实战平台（二期）项目）</t>
  </si>
  <si>
    <t>属于涉密项目。2021年已开展汕尾公安大数据智能化应用实战平台项目（一期），因部分实战应用未开发，后期需进一步开发扩容系统，因此需开发部分应用。</t>
  </si>
  <si>
    <t>道路交通安全整治经费</t>
  </si>
  <si>
    <t>用于交通整治查扣停车场经费、查扣车辆停车场经费</t>
  </si>
  <si>
    <t>“一标三实”基础信息采集</t>
  </si>
  <si>
    <t xml:space="preserve">	 “一标三实”基础信息采集</t>
  </si>
  <si>
    <t>本项目实现高效数据采集管理及数据共享、全面完成‘一标三实’基础信息采集、门楼牌标志管理的总体目标</t>
  </si>
  <si>
    <t>053003</t>
  </si>
  <si>
    <t>采购复印机</t>
  </si>
  <si>
    <t>采购投影仪</t>
  </si>
  <si>
    <t>采购多功能一体机</t>
  </si>
  <si>
    <t>采购LED显示屏</t>
  </si>
  <si>
    <t>触控一体机</t>
  </si>
  <si>
    <t>A020208</t>
  </si>
  <si>
    <t>采购触控一体机</t>
  </si>
  <si>
    <t>采购碎纸机</t>
  </si>
  <si>
    <t>采购不间断电源</t>
  </si>
  <si>
    <t>采购空调机</t>
  </si>
  <si>
    <t>采购复印纸</t>
  </si>
  <si>
    <t>B07</t>
  </si>
  <si>
    <t>办公楼装修工程</t>
  </si>
  <si>
    <t>修缮改造工程</t>
  </si>
  <si>
    <t>B08</t>
  </si>
  <si>
    <t>资产及其他评估服务服务</t>
  </si>
  <si>
    <t>食堂外包服务</t>
  </si>
  <si>
    <t>053004</t>
  </si>
  <si>
    <t>电脑，打印机等设备一批</t>
  </si>
  <si>
    <t>更新单位内部老旧设备，提高办公效率</t>
  </si>
  <si>
    <t>2022-09-27</t>
  </si>
  <si>
    <t>投影仪，LED显示屏，碎纸机等一批</t>
  </si>
  <si>
    <t>乘用车一批</t>
  </si>
  <si>
    <t>A0203</t>
  </si>
  <si>
    <t>车辆</t>
  </si>
  <si>
    <t>电气设备一批</t>
  </si>
  <si>
    <t>A0206</t>
  </si>
  <si>
    <t>电气设备</t>
  </si>
  <si>
    <t>办公家具一批</t>
  </si>
  <si>
    <t>复印纸一批</t>
  </si>
  <si>
    <t>装修，修缮工程</t>
  </si>
  <si>
    <t>B01</t>
  </si>
  <si>
    <t>建筑物施工</t>
  </si>
  <si>
    <t>053005</t>
  </si>
  <si>
    <t>紫光、华为</t>
  </si>
  <si>
    <t>奔腾</t>
  </si>
  <si>
    <t>紫光</t>
  </si>
  <si>
    <t>华为</t>
  </si>
  <si>
    <t>科密</t>
  </si>
  <si>
    <t>格力</t>
  </si>
  <si>
    <t>保密柜</t>
  </si>
  <si>
    <t>晨光、得力、天章</t>
  </si>
  <si>
    <t>060001</t>
  </si>
  <si>
    <t>电教设备及信息费</t>
  </si>
  <si>
    <t>购买党校办公用台式电脑</t>
  </si>
  <si>
    <t>笔记本电脑</t>
  </si>
  <si>
    <t>购买党校办公用笔记本电脑</t>
  </si>
  <si>
    <t>购买党校办公用复印机</t>
  </si>
  <si>
    <t>购买党校办公用打印机</t>
  </si>
  <si>
    <t>购买办公用复印纸</t>
  </si>
  <si>
    <t>外培班各项费用</t>
  </si>
  <si>
    <t>食材配送服务</t>
  </si>
  <si>
    <t>外培班食堂就餐食材配送服务</t>
  </si>
  <si>
    <t>提供干部职工食堂用餐食材</t>
  </si>
  <si>
    <t>提供干部职工就餐食材配送</t>
  </si>
  <si>
    <t>主体班次培训费</t>
  </si>
  <si>
    <t>主体班食堂就餐食材配送</t>
  </si>
  <si>
    <t>提供法律咨询服务</t>
  </si>
  <si>
    <t>2022-08-26</t>
  </si>
  <si>
    <t>党校印刷办公、会议资料</t>
  </si>
  <si>
    <t>主体班次印刷服务</t>
  </si>
  <si>
    <t>外培班印刷服务</t>
  </si>
  <si>
    <t>汕尾市委党校新校区行政后勤第三方服务费</t>
  </si>
  <si>
    <t>第三方后勤管理服务</t>
  </si>
  <si>
    <t>061001</t>
  </si>
  <si>
    <t>体育场馆中心政府购买服务经费</t>
  </si>
  <si>
    <t>（场馆中心）网球场、羽毛球、篮球场及足球场人脸识别门系统</t>
  </si>
  <si>
    <t>博物馆物业费及展览经费</t>
  </si>
  <si>
    <t xml:space="preserve">	 博物馆物业费及展览经费</t>
  </si>
  <si>
    <t>老年人体育活动与参赛经费</t>
  </si>
  <si>
    <t>文化传承活动资金</t>
  </si>
  <si>
    <t>所有场地（其他零星维修维护）</t>
  </si>
  <si>
    <t>帆船帆板训练基地训练器材购置经费</t>
  </si>
  <si>
    <t>（汕尾市体育中心）一号楼二楼会议室桌椅、多媒体设备、电脑及空调机</t>
  </si>
  <si>
    <t>水上运动基地管理经费</t>
  </si>
  <si>
    <t xml:space="preserve">	 水上运动基地管理经费</t>
  </si>
  <si>
    <t>帆船帆板训练基地管理经费</t>
  </si>
  <si>
    <t xml:space="preserve">	 帆船帆板训练基地管理经费</t>
  </si>
  <si>
    <t>（（汕尾市体育中心、汕尾体育馆、全民健身广场）物业管理全民健身广场）配电房高压配电箱及电缆更换</t>
  </si>
  <si>
    <t>运动员伙食费补助</t>
  </si>
  <si>
    <t xml:space="preserve">	 运动员伙食费补助</t>
  </si>
  <si>
    <t>体育赛事运动会运动员和教练员奖励金</t>
  </si>
  <si>
    <t xml:space="preserve">	 体育赛事运动会运动员和教练员奖励金</t>
  </si>
  <si>
    <t>（全民健身广场）篮球场地铺设丙烯酸材料（普通材料）</t>
  </si>
  <si>
    <t>新年音乐会经费</t>
  </si>
  <si>
    <t>收藏家协会经费</t>
  </si>
  <si>
    <t>（汕尾市体育中心、汕尾体育馆、全民健身广场）绿化养护费</t>
  </si>
  <si>
    <t>中国（深圳）国际文化产业博览交易会</t>
  </si>
  <si>
    <t>（全民健身广场）配电房高压配电箱及电缆更换</t>
  </si>
  <si>
    <t>创建中国滨海休闲旅游最佳目的地专项经费</t>
  </si>
  <si>
    <t>水上运动基地训练器材购置及维修经费</t>
  </si>
  <si>
    <t>博物馆藏品征集经费</t>
  </si>
  <si>
    <t xml:space="preserve">	 博物馆藏品征集经费</t>
  </si>
  <si>
    <t>（汕尾市体育中心、汕尾体育馆、全民健身广场）对三个LED显示屏、监控视频的维修修护</t>
  </si>
  <si>
    <t>061002</t>
  </si>
  <si>
    <t>061003</t>
  </si>
  <si>
    <t>汕尾市图书馆文化场馆免费开放项目经费</t>
  </si>
  <si>
    <t>061005</t>
  </si>
  <si>
    <t>货物</t>
  </si>
  <si>
    <t>2022-04-04</t>
  </si>
  <si>
    <t>2022-04-03</t>
  </si>
  <si>
    <t>4张</t>
  </si>
  <si>
    <t>4个</t>
  </si>
  <si>
    <t>A0607</t>
  </si>
  <si>
    <t>屏风类</t>
  </si>
  <si>
    <t>4位</t>
  </si>
  <si>
    <t>A4 12箱   A3 3箱</t>
  </si>
  <si>
    <t>内控管理需要</t>
  </si>
  <si>
    <t>061006</t>
  </si>
  <si>
    <t>体育场馆中心管理经费</t>
  </si>
  <si>
    <t>C2004</t>
  </si>
  <si>
    <t>体育服务</t>
  </si>
  <si>
    <t>法律顾问服务</t>
  </si>
  <si>
    <t>办公设备维修维护</t>
  </si>
  <si>
    <t>体育场馆运营经费</t>
  </si>
  <si>
    <t>广告宣传</t>
  </si>
  <si>
    <t>“五城联创“广告宣传</t>
  </si>
  <si>
    <t>2022-09-01</t>
  </si>
  <si>
    <t>061008</t>
  </si>
  <si>
    <t>8套</t>
  </si>
  <si>
    <t>5张</t>
  </si>
  <si>
    <t>A3  10箱  A430箱</t>
  </si>
  <si>
    <t>服务</t>
  </si>
  <si>
    <t>2021-12-31</t>
  </si>
  <si>
    <t>063001</t>
  </si>
  <si>
    <t>日常办公需要，采购数量5台</t>
  </si>
  <si>
    <t>2022-10-10</t>
  </si>
  <si>
    <t>新媒体发展项目经费</t>
  </si>
  <si>
    <t>台式计算机（工作站）</t>
  </si>
  <si>
    <t>日常办公需要，采购数量20台</t>
  </si>
  <si>
    <t>日常办公需要，采购数量3台</t>
  </si>
  <si>
    <t>2022-03-15</t>
  </si>
  <si>
    <t>日常办公需要，采购数量2台</t>
  </si>
  <si>
    <t>办公保密需求，采购数量2台</t>
  </si>
  <si>
    <t>办公室、机房需要、数量3台</t>
  </si>
  <si>
    <t>办公家具。更新台办公家具，采购数量1批</t>
  </si>
  <si>
    <t>日常办公需要。采购数量67箱</t>
  </si>
  <si>
    <t>汕尾广播电视台互联网接入服务</t>
  </si>
  <si>
    <t>汕尾广播电视台办公互联网接入服务。采购项目：3</t>
  </si>
  <si>
    <t>汕尾广播电视台法律服务。采购数量1项</t>
  </si>
  <si>
    <t>汕尾广播电视台资产评估服务。采购数量1项</t>
  </si>
  <si>
    <t>汕尾广播电视台印刷服务</t>
  </si>
  <si>
    <t>汕尾广播电视台物业管理服务项目</t>
  </si>
  <si>
    <t xml:space="preserve">台安保、保洁服务 采购数量：2项目
</t>
  </si>
  <si>
    <t>064001</t>
  </si>
  <si>
    <t>满足双面打印</t>
  </si>
  <si>
    <t>日常办公用纸</t>
  </si>
  <si>
    <t>办公楼维护</t>
  </si>
  <si>
    <t>提供办公楼修缮服务</t>
  </si>
  <si>
    <t>互联网接入</t>
  </si>
  <si>
    <t>提供互联网连接服务</t>
  </si>
  <si>
    <t>提供审计服务</t>
  </si>
  <si>
    <t>提供印刷服务</t>
  </si>
  <si>
    <t>绿化保养，保安服务</t>
  </si>
  <si>
    <t>065001</t>
  </si>
  <si>
    <t>第五次全国经济普查经费</t>
  </si>
  <si>
    <t xml:space="preserve">	 第五次全国经济普查经费</t>
  </si>
  <si>
    <t>2022-12-15</t>
  </si>
  <si>
    <t>2022-12-20</t>
  </si>
  <si>
    <t>传真机</t>
  </si>
  <si>
    <t>第七次全国人口普查资料开发经费</t>
  </si>
  <si>
    <t>台、桌椅等</t>
  </si>
  <si>
    <t>066001</t>
  </si>
  <si>
    <t>2022年调查业务经费</t>
  </si>
  <si>
    <t>处理工作秘密数据</t>
  </si>
  <si>
    <t>打印、复印工作秘密数据</t>
  </si>
  <si>
    <t>日常碎纸需求</t>
  </si>
  <si>
    <t>铁皮柜、木柜</t>
  </si>
  <si>
    <t>A3、A4纸</t>
  </si>
  <si>
    <t>印刷统计资料汇编等</t>
  </si>
  <si>
    <t>067001</t>
  </si>
  <si>
    <t>法律顾问服务费</t>
  </si>
  <si>
    <t>法律顾问咨询服务</t>
  </si>
  <si>
    <t>资料复印、凭证印刷等</t>
  </si>
  <si>
    <t>2022-02-11</t>
  </si>
  <si>
    <t>067002</t>
  </si>
  <si>
    <t xml:space="preserve">	复印纸采购</t>
  </si>
  <si>
    <t>A3及A4,80g复印纸</t>
  </si>
  <si>
    <t>复印会议材料、凭证等</t>
  </si>
  <si>
    <t>067003</t>
  </si>
  <si>
    <t>先进能源科学与技术广东省实验室汕尾分中心管理费（含租赁费）</t>
  </si>
  <si>
    <t>先进能源科学与技术广东省实验室汕尾分中心2022年日常办公采购</t>
  </si>
  <si>
    <t>日常工作需求购买显示器1台</t>
  </si>
  <si>
    <t>科研工作材料印刷装订</t>
  </si>
  <si>
    <t>069001</t>
  </si>
  <si>
    <t>于办公需要，提高工作质量</t>
  </si>
  <si>
    <t>用于办公需要，提高工作质量</t>
  </si>
  <si>
    <t>办公桌凳</t>
  </si>
  <si>
    <t>2022年广告单据等印刷、全局复印纸</t>
  </si>
  <si>
    <t>宣传、办公</t>
  </si>
  <si>
    <t>各项考试及其他经费</t>
  </si>
  <si>
    <t>内审服务</t>
  </si>
  <si>
    <t>对下属单位财务行为、工程项目开展内部审计工作，防范财务风险，加强对下属单位管理。</t>
  </si>
  <si>
    <t>资产盘点与评估</t>
  </si>
  <si>
    <t>盘点局机关固定资产情况，清产核资</t>
  </si>
  <si>
    <t>各类考试考务资料印制费</t>
  </si>
  <si>
    <t>印制各种各类考试用的《考务手册》、责任书、工作人员证件等</t>
  </si>
  <si>
    <t>2022年局机关保安及保洁</t>
  </si>
  <si>
    <t>2022年采购保洁、保安及厨工人员，服务局机关工作</t>
  </si>
  <si>
    <t>举办汕尾市中学生运动会及派队参加省运会经费</t>
  </si>
  <si>
    <t>举动汕尾市中学生运动会及派队参加省运动会</t>
  </si>
  <si>
    <t>开展汕尾市中小学生运动会</t>
  </si>
  <si>
    <t>069002</t>
  </si>
  <si>
    <t>2022-09-14</t>
  </si>
  <si>
    <t>2022-02-02</t>
  </si>
  <si>
    <t>2022-03-10</t>
  </si>
  <si>
    <t>2022-08-18</t>
  </si>
  <si>
    <t>2022-06-08</t>
  </si>
  <si>
    <t>基础软件基础软件</t>
  </si>
  <si>
    <t>2022-10-21</t>
  </si>
  <si>
    <t>2022-02-09</t>
  </si>
  <si>
    <t>2022-09-15</t>
  </si>
  <si>
    <t>2022-07-13</t>
  </si>
  <si>
    <t>2022-06-09</t>
  </si>
  <si>
    <t>2022-10-11</t>
  </si>
  <si>
    <t>2022-01-13</t>
  </si>
  <si>
    <t>2022-10-14</t>
  </si>
  <si>
    <t>2022-10-07</t>
  </si>
  <si>
    <t>2022-10-20</t>
  </si>
  <si>
    <t>2022-07-06</t>
  </si>
  <si>
    <t>法律顾问费</t>
  </si>
  <si>
    <t>审计费</t>
  </si>
  <si>
    <t>财务审计费</t>
  </si>
  <si>
    <t>2022-02-17</t>
  </si>
  <si>
    <t>资产评估</t>
  </si>
  <si>
    <t>资产评估服务费</t>
  </si>
  <si>
    <t>印刷费用</t>
  </si>
  <si>
    <t>2022-02-10</t>
  </si>
  <si>
    <t>2022-10-05</t>
  </si>
  <si>
    <t>校园保洁、安保、宿管等物业管理费</t>
  </si>
  <si>
    <t>069004</t>
  </si>
  <si>
    <t>市实验小学品清校区设施设备采购经费</t>
  </si>
  <si>
    <t>市实验小学品清校区设施设备采购项目</t>
  </si>
  <si>
    <t>钢木台、桌类</t>
  </si>
  <si>
    <t>2021-04-02</t>
  </si>
  <si>
    <t>069005</t>
  </si>
  <si>
    <t>A3/80G</t>
  </si>
  <si>
    <t>A4红色复印纸</t>
  </si>
  <si>
    <t>A4/80G</t>
  </si>
  <si>
    <t>A4复印纸</t>
  </si>
  <si>
    <t>A4/70G</t>
  </si>
  <si>
    <t>A5复印纸</t>
  </si>
  <si>
    <t>A5/80G</t>
  </si>
  <si>
    <t>激光打印机硒鼓</t>
  </si>
  <si>
    <t>原装黑色硒鼓</t>
  </si>
  <si>
    <t>M251激光打印机硒鼓</t>
  </si>
  <si>
    <t>原装4色墨水一套</t>
  </si>
  <si>
    <t>A4彩色激光打印机硒鼓</t>
  </si>
  <si>
    <t>原装4色硒鼓（黑色5个）</t>
  </si>
  <si>
    <t>N436n粉盒架</t>
  </si>
  <si>
    <t>原装粉盒</t>
  </si>
  <si>
    <t>L805，L310墨水</t>
  </si>
  <si>
    <t>A0903</t>
  </si>
  <si>
    <t>墨、颜料</t>
  </si>
  <si>
    <t>原装黑色墨水（单色）</t>
  </si>
  <si>
    <t>L805墨水</t>
  </si>
  <si>
    <t>原装粉红、粉蓝墨水（单色）</t>
  </si>
  <si>
    <t>A4彩色喷墨打印机墨水</t>
  </si>
  <si>
    <t>原装4色墨水</t>
  </si>
  <si>
    <t>L805，L310墨水（4色）</t>
  </si>
  <si>
    <t>069006</t>
  </si>
  <si>
    <t>园服</t>
  </si>
  <si>
    <t>A0703</t>
  </si>
  <si>
    <t>被服装具</t>
  </si>
  <si>
    <t>教师统一服装（夏服冬服）</t>
  </si>
  <si>
    <t>办公耗材</t>
  </si>
  <si>
    <t>U盘、读卡器等办公用品</t>
  </si>
  <si>
    <t>办公复印A4、A5纸等</t>
  </si>
  <si>
    <t>打印设备配套相关</t>
  </si>
  <si>
    <t>069007</t>
  </si>
  <si>
    <t>扫描仪采购</t>
  </si>
  <si>
    <t>汕尾市职业技术学校办公用扫描仪采购：采购扫描仪2台，满足学校办公用</t>
  </si>
  <si>
    <t>学校复印纸采购</t>
  </si>
  <si>
    <t>汕尾市职业技术学校复印纸采购项目：采购校园2022年度办公教学用A3、A4复印纸一批</t>
  </si>
  <si>
    <t>学校多媒体维修及保养</t>
  </si>
  <si>
    <t>汕尾市职业技术学校多媒体维修及保养服务采购项目：维修及保养学校教学、实训、办公用多媒体设施设备</t>
  </si>
  <si>
    <t>校园绿化养护及垃圾清运服务</t>
  </si>
  <si>
    <t>汕尾市职业技术学校绿化养护及垃圾清运服务项目：1年</t>
  </si>
  <si>
    <t>学校内宿管理服务</t>
  </si>
  <si>
    <t>汕尾市职业技术学校内宿舍管理服务项目：1年</t>
  </si>
  <si>
    <t>校园清洁服务</t>
  </si>
  <si>
    <t>汕尾市职业技术学校校园清洁服务：1年</t>
  </si>
  <si>
    <t>069008</t>
  </si>
  <si>
    <t>4台台式计算机</t>
  </si>
  <si>
    <t>彩色打印机</t>
  </si>
  <si>
    <t>1台彩色打印机</t>
  </si>
  <si>
    <t>A4纸80g*500张80件，A3纸2件</t>
  </si>
  <si>
    <t>2022-06-16</t>
  </si>
  <si>
    <t>A3纸2件</t>
  </si>
  <si>
    <t>2套CF256A</t>
  </si>
  <si>
    <t>墨水</t>
  </si>
  <si>
    <t>L3153墨水5套</t>
  </si>
  <si>
    <t>2022-06-17</t>
  </si>
  <si>
    <t>069010</t>
  </si>
  <si>
    <t>台式计算机10套</t>
  </si>
  <si>
    <t>便携式计算机7台</t>
  </si>
  <si>
    <t>激光打印机5台</t>
  </si>
  <si>
    <t>扫描仪5台</t>
  </si>
  <si>
    <t>多功能一体机1台</t>
  </si>
  <si>
    <t>碎纸机5台</t>
  </si>
  <si>
    <t>彩色打印机1台</t>
  </si>
  <si>
    <t>文件保密柜2件</t>
  </si>
  <si>
    <t>复印纸50箱</t>
  </si>
  <si>
    <t>硒鼓、粉盒50盒</t>
  </si>
  <si>
    <t>计算机设备维修和保养服务1批</t>
  </si>
  <si>
    <t>汕尾基础教育质量提升项目经费（试卷和答题卡印刷及评估）</t>
  </si>
  <si>
    <t>汕尾教育刊物印刷经费</t>
  </si>
  <si>
    <t>印刷服务1批</t>
  </si>
  <si>
    <t>义务教育质量监测结果应用经费</t>
  </si>
  <si>
    <t>中小学教师全员培训经费（含汕尾市优秀青年干部培训班经费）</t>
  </si>
  <si>
    <t>教育教研科研经费</t>
  </si>
  <si>
    <t>集团化办学试点经费</t>
  </si>
  <si>
    <t>助力汕尾推动智慧教育新革命项目经费</t>
  </si>
  <si>
    <t>全市中小学教育质量监测经费</t>
  </si>
  <si>
    <t>069011</t>
  </si>
  <si>
    <t>空调机组</t>
  </si>
  <si>
    <t>B08-修缮工程</t>
  </si>
  <si>
    <t>绿化管理</t>
  </si>
  <si>
    <t>保洁服务</t>
  </si>
  <si>
    <t>070001</t>
  </si>
  <si>
    <t>机房电脑：I5处理器；8GB内存；1TB机械硬；2G独显；19.5显示器；3年保修15套</t>
  </si>
  <si>
    <t>酷睿第十代I7-10510U8GB256G固态+1TB2G独显14英寸3年保修2台</t>
  </si>
  <si>
    <t>A4：12台；A3：4台</t>
  </si>
  <si>
    <t>激光A4打印机</t>
  </si>
  <si>
    <t>19.5液晶显示器</t>
  </si>
  <si>
    <t>激光三合一一体机、传真多功能一体机</t>
  </si>
  <si>
    <t>可碎卡碎光盘</t>
  </si>
  <si>
    <t>变频2级能效柜机3台；定频2级能效柜机1台</t>
  </si>
  <si>
    <t>办公桌椅柜等10套</t>
  </si>
  <si>
    <t>A4 60箱 A3 20箱</t>
  </si>
  <si>
    <t>紧急机动修缮</t>
  </si>
  <si>
    <t>校内建筑的天花板、墙壁、地砖等紧急机动修缮，按实结算</t>
  </si>
  <si>
    <t>教学楼一层大门楼梯修缮、报名大厅装修</t>
  </si>
  <si>
    <t>1、教学楼一层大门楼梯修缮：拆除原楼梯约185平方，安装新楼梯与装修约700平方，底座挖空等（约40万）；2、报名大厅装修：地板抬高，屋顶防水修缮，门窗厕所改造，天花板吊顶，办公桌椅等（约35万）1项</t>
  </si>
  <si>
    <t>文件资料汇编印刷按实际计量</t>
  </si>
  <si>
    <t>物业服务</t>
  </si>
  <si>
    <t>水电保安绿化保洁服务</t>
  </si>
  <si>
    <t>071001</t>
  </si>
  <si>
    <t>办公设备项目</t>
  </si>
  <si>
    <t>服务器一批</t>
  </si>
  <si>
    <t>便携式计算机一批</t>
  </si>
  <si>
    <t>2022年创新强校实训室建设</t>
  </si>
  <si>
    <t>专业实训室建设设备等</t>
  </si>
  <si>
    <t>喷墨打印机一批</t>
  </si>
  <si>
    <t>激光打印机一批</t>
  </si>
  <si>
    <t>涉密打印机</t>
  </si>
  <si>
    <t>针式打印机一批</t>
  </si>
  <si>
    <t>液晶显示器一批</t>
  </si>
  <si>
    <t>扫描仪一批</t>
  </si>
  <si>
    <t>校园软件正版化</t>
  </si>
  <si>
    <t>校园软件正版化（包括基础软件、应用软件）及服务</t>
  </si>
  <si>
    <t>思政课虚拟仿真教学实训室（第一期）</t>
  </si>
  <si>
    <t>思政课虚拟仿真教学实训室建设</t>
  </si>
  <si>
    <t>软件</t>
  </si>
  <si>
    <t>复印机一批</t>
  </si>
  <si>
    <t>涉密复印机</t>
  </si>
  <si>
    <t>投影仪一批</t>
  </si>
  <si>
    <t>多功能一体机一批</t>
  </si>
  <si>
    <t>碎纸机一批</t>
  </si>
  <si>
    <t>思政课虚拟仿真教学实训室（第二期）</t>
  </si>
  <si>
    <t>A0334</t>
  </si>
  <si>
    <t>专用仪器仪表</t>
  </si>
  <si>
    <t>教材</t>
  </si>
  <si>
    <t>A0501</t>
  </si>
  <si>
    <t>图书</t>
  </si>
  <si>
    <t>学生教师教材</t>
  </si>
  <si>
    <t>图书馆图书</t>
  </si>
  <si>
    <t>办公桌椅、文件柜、沙发椅等一批</t>
  </si>
  <si>
    <t>办公文件柜</t>
  </si>
  <si>
    <t>校舍装修</t>
  </si>
  <si>
    <t>校舍维修</t>
  </si>
  <si>
    <t>清洗空调服务</t>
  </si>
  <si>
    <t>空调清洗服务</t>
  </si>
  <si>
    <t>法律咨询服务</t>
  </si>
  <si>
    <t>资产评估服务</t>
  </si>
  <si>
    <t>印刷校刊、招生简章等</t>
  </si>
  <si>
    <t>设计服务</t>
  </si>
  <si>
    <t>C1003</t>
  </si>
  <si>
    <t>工程设计服务</t>
  </si>
  <si>
    <t>工程监理服务</t>
  </si>
  <si>
    <t>C1006</t>
  </si>
  <si>
    <t>校园安保服务</t>
  </si>
  <si>
    <t>073001</t>
  </si>
  <si>
    <t>办公用</t>
  </si>
  <si>
    <t>办公用家具</t>
  </si>
  <si>
    <t>办公用纸</t>
  </si>
  <si>
    <t>076001</t>
  </si>
  <si>
    <t>076002</t>
  </si>
  <si>
    <t>开展2022年志愿服务建设</t>
  </si>
  <si>
    <t>开展2022年星级示范创建工作</t>
  </si>
  <si>
    <t xml:space="preserve"> 印刷服务</t>
  </si>
  <si>
    <t>076003</t>
  </si>
  <si>
    <t>满足日常办公需要</t>
  </si>
  <si>
    <t>077001</t>
  </si>
  <si>
    <t>市场秩序监管执法办案经费</t>
  </si>
  <si>
    <t>购置执法设备一批</t>
  </si>
  <si>
    <t>购置彩色复印机</t>
  </si>
  <si>
    <t>大型复印机</t>
  </si>
  <si>
    <t>购置多功能一体机</t>
  </si>
  <si>
    <t>购置碎纸机</t>
  </si>
  <si>
    <t>购买执法用车</t>
  </si>
  <si>
    <t>购买执法用车一辆</t>
  </si>
  <si>
    <t>购买办公家具等</t>
  </si>
  <si>
    <t>购买家具设备等</t>
  </si>
  <si>
    <t>办公楼修缮费</t>
  </si>
  <si>
    <t>办公楼修缮</t>
  </si>
  <si>
    <t>法律顾问</t>
  </si>
  <si>
    <t>全年法律顾问费</t>
  </si>
  <si>
    <t>宣传印刷</t>
  </si>
  <si>
    <t>局机关保安、保洁、绿化</t>
  </si>
  <si>
    <t>食品安全抽检及监管经费</t>
  </si>
  <si>
    <t>食品安全监督抽检工作</t>
  </si>
  <si>
    <t>电梯安全抽检及监管经费</t>
  </si>
  <si>
    <t>电梯安全抽检及监管</t>
  </si>
  <si>
    <t xml:space="preserve">	 完成抽查住宅小区在用电梯150台和公众聚集场所在用电梯150台</t>
  </si>
  <si>
    <t>产品质量安全抽检及监督经费</t>
  </si>
  <si>
    <t>产品质量安全抽检</t>
  </si>
  <si>
    <t>工业产品质量监督抽查</t>
  </si>
  <si>
    <t>077002</t>
  </si>
  <si>
    <t>空调采购项目</t>
  </si>
  <si>
    <t>空调1批</t>
  </si>
  <si>
    <t>家具采购项目</t>
  </si>
  <si>
    <t>办公家具1批</t>
  </si>
  <si>
    <t>复印纸采购项目</t>
  </si>
  <si>
    <t>复印纸1批</t>
  </si>
  <si>
    <t>修缮工程采购项目</t>
  </si>
  <si>
    <t>修缮工程1项</t>
  </si>
  <si>
    <t>印刷服务采购项目</t>
  </si>
  <si>
    <t>印刷服务1项</t>
  </si>
  <si>
    <t>执法办案经费</t>
  </si>
  <si>
    <t>物业服务采购项目</t>
  </si>
  <si>
    <t>物业服务1批</t>
  </si>
  <si>
    <t>077003</t>
  </si>
  <si>
    <t>公用经费采购台式计算机</t>
  </si>
  <si>
    <t>为满足日常办公需求，采购台式计算机10台，以保证日常办公运转，提升办公效率</t>
  </si>
  <si>
    <t>公用经费采购便携式计算机</t>
  </si>
  <si>
    <t>为满足日常办公需求，采购便携式计算机2台，以保证日常办公运转，提升办公效率</t>
  </si>
  <si>
    <t>2021-03-01</t>
  </si>
  <si>
    <t>公用经费采购激光打印机</t>
  </si>
  <si>
    <t>为满足日常办公需求，采购激光打印机4台，以保证日常办公运转，提升办公效率</t>
  </si>
  <si>
    <t>公用经费采购扫描仪</t>
  </si>
  <si>
    <t>为满足日常办公需求，采购扫描仪4台，以保证日常办公运转，提升办公效率</t>
  </si>
  <si>
    <t>公用经费采购投影仪</t>
  </si>
  <si>
    <t>为满足日常会议、人员培训活动开展，采购投影仪1台，以保证日常工作需求</t>
  </si>
  <si>
    <t>公用经费采购LED显示屏</t>
  </si>
  <si>
    <t>为满足日常办公需求，采购LED显示屏1台，以保证日常办公运转，提升办公效率</t>
  </si>
  <si>
    <t>公用经费采购碎纸机</t>
  </si>
  <si>
    <t>为满足日常办公需求，采购碎纸机2台，以保证日常办公运转，提升办公效率</t>
  </si>
  <si>
    <t>公用经费采购乘用车</t>
  </si>
  <si>
    <t>为满足日常办公需求，采购乘用车1辆，以保证日常办公运转，提升办公效率</t>
  </si>
  <si>
    <t>公用经费采购不间断电源</t>
  </si>
  <si>
    <t>为满足日常办公运转，采购不间断电源（UPS）2套，以保证日常办公运转，提升办公效率</t>
  </si>
  <si>
    <t>公用经费采购空调机</t>
  </si>
  <si>
    <t>为满足日常办公需求，采购空调机5台，以保证日常办公运转，提升办公效率</t>
  </si>
  <si>
    <t>公用经费采购印刷服务</t>
  </si>
  <si>
    <t>满足日常办公需求，采购印刷服务1批</t>
  </si>
  <si>
    <t>公用经费采购复印纸</t>
  </si>
  <si>
    <t>为满足日常办公需求，采购复印纸60箱，以保证日常办公运转，提升办公效率</t>
  </si>
  <si>
    <t>078001</t>
  </si>
  <si>
    <t>2022-02-22</t>
  </si>
  <si>
    <t>2022-04-06</t>
  </si>
  <si>
    <t>2022-05-12</t>
  </si>
  <si>
    <t>2022-04-28</t>
  </si>
  <si>
    <t>沙发</t>
  </si>
  <si>
    <t>2022-05-24</t>
  </si>
  <si>
    <t>编写《汕尾历史》第三卷提纲经费</t>
  </si>
  <si>
    <t>办公复印纸</t>
  </si>
  <si>
    <t>文件头，信封</t>
  </si>
  <si>
    <t>编印《海陆丰相关书籍》经费</t>
  </si>
  <si>
    <t>079001</t>
  </si>
  <si>
    <t>市民广场政务大厅日常运转专项经费</t>
  </si>
  <si>
    <t>办公多功能一体机</t>
  </si>
  <si>
    <t>采购3台</t>
  </si>
  <si>
    <t>采购9部</t>
  </si>
  <si>
    <t>满足办公用纸</t>
  </si>
  <si>
    <t>采购复印纸200箱</t>
  </si>
  <si>
    <t>079002</t>
  </si>
  <si>
    <t>A3、A4、A5</t>
  </si>
  <si>
    <t>飞利浦打印机硒鼓、墨盒替换装</t>
  </si>
  <si>
    <t>法律顾问咨询服务费</t>
  </si>
  <si>
    <t>公文用纸、资料汇编、宣传手册、宣传栏等</t>
  </si>
  <si>
    <t>080001</t>
  </si>
  <si>
    <t>单位办公室明年新增人员配用2台电脑</t>
  </si>
  <si>
    <t>购买单位办公打印机</t>
  </si>
  <si>
    <t>购买单位办公扫描仪</t>
  </si>
  <si>
    <t>购买单位办公室桌椅</t>
  </si>
  <si>
    <t>财务审计服务</t>
  </si>
  <si>
    <t>对2021年财务报表及县区财务报表年度审计</t>
  </si>
  <si>
    <t>办公室保洁</t>
  </si>
  <si>
    <t>对单位办公室进行保洁清洁服务</t>
  </si>
  <si>
    <t>081001</t>
  </si>
  <si>
    <t>一批（含涉密、非涉密）</t>
  </si>
  <si>
    <t>办公便携式计算机一批（含涉密、非涉密）</t>
  </si>
  <si>
    <t>值班场所LED显示屏</t>
  </si>
  <si>
    <t>符合保密要求的碎纸机4台</t>
  </si>
  <si>
    <t>密码文件保密柜</t>
  </si>
  <si>
    <t>A3、A4复印纸一批</t>
  </si>
  <si>
    <t>日常办公复印纸（含A3、A4）纸，约100箱</t>
  </si>
  <si>
    <t>电子文件密级标志管理系统购置经费</t>
  </si>
  <si>
    <t>电子文件密级标志管理系统</t>
  </si>
  <si>
    <t>国产计算机终端保密检查工具购置经费</t>
  </si>
  <si>
    <t>国产计算机终端保密检查工具购置</t>
  </si>
  <si>
    <t>国产计算机终端保密检查工具</t>
  </si>
  <si>
    <t>市涉密载体销毁中心新办公场所装修，1宗，10万元；</t>
  </si>
  <si>
    <t>机要保密光纤-场地-服务租赁项目经费</t>
  </si>
  <si>
    <t>密修平台后台服务</t>
  </si>
  <si>
    <t>C0299</t>
  </si>
  <si>
    <t>其他信息技术服务</t>
  </si>
  <si>
    <t>光纤租赁</t>
  </si>
  <si>
    <t>专用光纤租赁</t>
  </si>
  <si>
    <t>会电系统运维经费</t>
  </si>
  <si>
    <t>审计会计服务</t>
  </si>
  <si>
    <t>财务会计审计服务一年</t>
  </si>
  <si>
    <t>文件头、信笺纸等和文件收发登记簿及保密宣传资料等</t>
  </si>
  <si>
    <t>市涉密载体销毁中心场地租赁</t>
  </si>
  <si>
    <t>C1202</t>
  </si>
  <si>
    <t>房屋租赁服务</t>
  </si>
  <si>
    <t>办公场所保洁，一年，工作日进行保洁</t>
  </si>
  <si>
    <t>082001</t>
  </si>
  <si>
    <t>品清湖管理费用</t>
  </si>
  <si>
    <t>26套台式计算机</t>
  </si>
  <si>
    <t>1台笔记本电脑</t>
  </si>
  <si>
    <t>9台黑白打印机</t>
  </si>
  <si>
    <t>1台高速双面扫描仪和6台普通扫描仪</t>
  </si>
  <si>
    <t>1台彩色复印机</t>
  </si>
  <si>
    <t>彩色、黑白各5台</t>
  </si>
  <si>
    <t>定制一块LED显示屏</t>
  </si>
  <si>
    <t>公车购置</t>
  </si>
  <si>
    <t>一辆应急车</t>
  </si>
  <si>
    <t>空调机购置</t>
  </si>
  <si>
    <t>4部立式和10部分体挂机</t>
  </si>
  <si>
    <t>办公家具购置</t>
  </si>
  <si>
    <t>办公桌、椅及会议桌等</t>
  </si>
  <si>
    <t>复印纸购置</t>
  </si>
  <si>
    <t>100箱A4纸、4箱红色A4纸和4箱A3纸</t>
  </si>
  <si>
    <t>法律咨询</t>
  </si>
  <si>
    <t>第三方审计</t>
  </si>
  <si>
    <t>公文用纸、宣传手册、票据等印刷服务</t>
  </si>
  <si>
    <t>聘请保安、保洁</t>
  </si>
  <si>
    <t>101001</t>
  </si>
  <si>
    <t>显示屏</t>
  </si>
  <si>
    <t>2022-07-07</t>
  </si>
  <si>
    <t>椅</t>
  </si>
  <si>
    <t>A0606</t>
  </si>
  <si>
    <t>架类</t>
  </si>
  <si>
    <t>2021-06-10</t>
  </si>
  <si>
    <t>债券发行材料费用</t>
  </si>
  <si>
    <t>普法宣传及法律顾问服务费</t>
  </si>
  <si>
    <t>对金融企业资产财务管理工作监督经费</t>
  </si>
  <si>
    <t>财政监督检查等专项经费（含第三方服务）</t>
  </si>
  <si>
    <t>2021-03-31</t>
  </si>
  <si>
    <t>委托第三方机构绩效评价服务费</t>
  </si>
  <si>
    <t>绩效管理服务小</t>
  </si>
  <si>
    <t>101002</t>
  </si>
  <si>
    <t>工程定额软件及升级经费</t>
  </si>
  <si>
    <t>工程定额软件及升级</t>
  </si>
  <si>
    <t>投资评审委托代理业务补助经费</t>
  </si>
  <si>
    <t>C1099</t>
  </si>
  <si>
    <t>其他工程咨询管理服务</t>
  </si>
  <si>
    <t>委托评审项目</t>
  </si>
  <si>
    <t>101003</t>
  </si>
  <si>
    <t>“数字财政”动态监控及公务卡业务</t>
  </si>
  <si>
    <t>满足数字财政需求</t>
  </si>
  <si>
    <t>2022-02-15</t>
  </si>
  <si>
    <t>运转经费办公易耗品</t>
  </si>
  <si>
    <t>大容量碎纸</t>
  </si>
  <si>
    <t>运转经费办公用品</t>
  </si>
  <si>
    <t>大班椅</t>
  </si>
  <si>
    <t>2022-01-25</t>
  </si>
  <si>
    <t>“数字财政”集中支付耗材专项经费</t>
  </si>
  <si>
    <t>国库集中支付各类凭证</t>
  </si>
  <si>
    <t>A4A3</t>
  </si>
  <si>
    <t>A4,A3打印纸</t>
  </si>
  <si>
    <t xml:space="preserve">	 “数字财政”集中支付耗材专项经费</t>
  </si>
  <si>
    <t>打印机复印机易耗品</t>
  </si>
  <si>
    <t>墨粉、颜料</t>
  </si>
  <si>
    <t>101004</t>
  </si>
  <si>
    <t>用于办公打印文件、资料等</t>
  </si>
  <si>
    <t>用于打印票据等</t>
  </si>
  <si>
    <t>用于办公复印等</t>
  </si>
  <si>
    <t>用于更换打印机里面硒鼓、粉盒</t>
  </si>
  <si>
    <t>101005</t>
  </si>
  <si>
    <t>显示器</t>
  </si>
  <si>
    <t>30000</t>
  </si>
  <si>
    <t>2022-06-15</t>
  </si>
  <si>
    <t>201001</t>
  </si>
  <si>
    <t>汕尾乡情经费</t>
  </si>
  <si>
    <t>2022-07-28</t>
  </si>
  <si>
    <t>2022-09-10</t>
  </si>
  <si>
    <t>复印纸A3、A4</t>
  </si>
  <si>
    <t>80</t>
  </si>
  <si>
    <t>202001</t>
  </si>
  <si>
    <t>政务联络经费</t>
  </si>
  <si>
    <t>港澳事务经费</t>
  </si>
  <si>
    <t>打印设备</t>
  </si>
  <si>
    <t>复印纸多份</t>
  </si>
  <si>
    <t>203001</t>
  </si>
  <si>
    <t>金融改革创新专项经费</t>
  </si>
  <si>
    <t>金融改革创新专项经费采购台式计算机</t>
  </si>
  <si>
    <t>保障日常工作业务需要</t>
  </si>
  <si>
    <t>金融改革创新专项经费采购激光打印机</t>
  </si>
  <si>
    <t>金融改革创新专项经费采购扫描仪</t>
  </si>
  <si>
    <t>金融改革创新专项经费采购投影仪</t>
  </si>
  <si>
    <t>金融改革创新专项经费采购LED显示屏</t>
  </si>
  <si>
    <t>保障日常办公所需</t>
  </si>
  <si>
    <t>金融改革创新专项经费采购碎纸机</t>
  </si>
  <si>
    <t>金融改革创新专项经费采购空调机</t>
  </si>
  <si>
    <t>金融改革创新专项经费采购视频会议系统设备</t>
  </si>
  <si>
    <t>金融改革创新专项经费采购办公家具</t>
  </si>
  <si>
    <t>防范打击非法集资工作经费</t>
  </si>
  <si>
    <t>防范打击非法集资工作经费采购复印纸</t>
  </si>
  <si>
    <t>保障日常工作业务所需</t>
  </si>
  <si>
    <t>采购互联网接入服务</t>
  </si>
  <si>
    <t>采购办公设备维修和保养服务</t>
  </si>
  <si>
    <t>防范打击非法集资工作经费采购审计服务</t>
  </si>
  <si>
    <t>金融改革创新专项经费采购印刷服务</t>
  </si>
  <si>
    <t>防范打击非法集资工作经费采购印刷服务</t>
  </si>
  <si>
    <t>301001</t>
  </si>
  <si>
    <t>生态环境能力建设经费</t>
  </si>
  <si>
    <t>汕尾市生态环境环境保护应急指挥调度视频系统</t>
  </si>
  <si>
    <t>综合执法人员着装项目经费</t>
  </si>
  <si>
    <t>综合执法人员着装项目</t>
  </si>
  <si>
    <t>汕尾市生态环境局2022年法律顾问服务</t>
  </si>
  <si>
    <t>法律咨询费及诉讼费用</t>
  </si>
  <si>
    <t>汕尾市生态环境局2022年审计服务采购项目</t>
  </si>
  <si>
    <t>汕尾市生态环境局2022年资产及相关评估服务采购项目</t>
  </si>
  <si>
    <t>中央省环保督察工作经费</t>
  </si>
  <si>
    <t>中央环保督察工作项目</t>
  </si>
  <si>
    <t>国家生态文明建设示范市创建工作经费</t>
  </si>
  <si>
    <t>汕尾市生态环境局022年印刷服务采购项目</t>
  </si>
  <si>
    <t>汕尾市近岸海域污染防治工作经费</t>
  </si>
  <si>
    <t>汕尾市近岸海域污染防治工作</t>
  </si>
  <si>
    <t>水污染防治工作经费</t>
  </si>
  <si>
    <t>东溪河水质达标攻坚技术服务项目</t>
  </si>
  <si>
    <t>创建生态文明城市巩固方案</t>
  </si>
  <si>
    <t>汕尾市海洋生态环境保护“十四五”规划编制工作经费</t>
  </si>
  <si>
    <t>汕尾市海洋生态环境保护“十四五”规划编制工作</t>
  </si>
  <si>
    <t>汕尾市水生态环境保护“十四五”规划编制经费</t>
  </si>
  <si>
    <t>汕尾市水生态环境保护“十四五”规划编制</t>
  </si>
  <si>
    <t>重点监管企业周边土壤质量监测经费</t>
  </si>
  <si>
    <t>汕尾市土壤污染重点监管单位周边土壤监测项目</t>
  </si>
  <si>
    <t>C1699</t>
  </si>
  <si>
    <t>其他环境治理服务</t>
  </si>
  <si>
    <t>汕尾市土壤污染重点监管单位周边土壤监测</t>
  </si>
  <si>
    <t>排污许可工作项目经费</t>
  </si>
  <si>
    <t>排污许可工作项目</t>
  </si>
  <si>
    <t>环评审批技术评价经费</t>
  </si>
  <si>
    <t>环评文件第三方技术评估服务项目</t>
  </si>
  <si>
    <t>环评文件第三方技术评估服务</t>
  </si>
  <si>
    <t>汕尾市“三线一单”实施评估和调整更新项目经费</t>
  </si>
  <si>
    <t>汕尾市“三线一单”实施评估和调整更新项目</t>
  </si>
  <si>
    <t>汕尾市“三线一单”实施评估和调整更新</t>
  </si>
  <si>
    <t>柴油车攻坚战经费</t>
  </si>
  <si>
    <t>柴油车攻坚战</t>
  </si>
  <si>
    <t>301002</t>
  </si>
  <si>
    <t>环境监测专项经费</t>
  </si>
  <si>
    <t>联想台式</t>
  </si>
  <si>
    <t>业务用打印机</t>
  </si>
  <si>
    <t>业务用扫描仪</t>
  </si>
  <si>
    <t>业务用复印机</t>
  </si>
  <si>
    <t>业务用多功能一体机</t>
  </si>
  <si>
    <t>业务用办公家具</t>
  </si>
  <si>
    <t>业务复印纸</t>
  </si>
  <si>
    <t>301003</t>
  </si>
  <si>
    <t>环境监测等经费</t>
  </si>
  <si>
    <t>采购办公设备</t>
  </si>
  <si>
    <t>采购特种技术用车</t>
  </si>
  <si>
    <t>专项执法经费</t>
  </si>
  <si>
    <t>环境监测</t>
  </si>
  <si>
    <t>地下水污染防治及入河和入海口排污管理等经费</t>
  </si>
  <si>
    <t>地下水污染防治及入河和入海口排污管理</t>
  </si>
  <si>
    <t>301004</t>
  </si>
  <si>
    <t>便携式打印机</t>
  </si>
  <si>
    <t>互联网接入服务服务</t>
  </si>
  <si>
    <t>301005</t>
  </si>
  <si>
    <t>301006</t>
  </si>
  <si>
    <t>印刷品、征订书刊</t>
  </si>
  <si>
    <t>2021-12-20</t>
  </si>
  <si>
    <t>电梯维护</t>
  </si>
  <si>
    <t>保洁等服务</t>
  </si>
  <si>
    <t>301007</t>
  </si>
  <si>
    <t>采购台式计算机</t>
  </si>
  <si>
    <t>为保障日常办公需求，购买台式计算机三台</t>
  </si>
  <si>
    <t>采购便携式计算机</t>
  </si>
  <si>
    <t>为保障日常办公经费需求，购买便携式计算机一台</t>
  </si>
  <si>
    <t>为保障日常办公需求，购买多功能一体机一台</t>
  </si>
  <si>
    <t>为保障日常办公需求，购买碎纸机一台</t>
  </si>
  <si>
    <t>为保障日常办公经费需求，购买扫描仪一台</t>
  </si>
  <si>
    <t>采购激光打印机</t>
  </si>
  <si>
    <t>为保障日常办公需求，购买激光一体机一台</t>
  </si>
  <si>
    <t>为保障日常办公经费需求，购买复印纸15箱</t>
  </si>
  <si>
    <t>C1899</t>
  </si>
  <si>
    <t>其他教育服务</t>
  </si>
  <si>
    <t>为保障日常办公经费需求，采购印刷服务</t>
  </si>
  <si>
    <t>301008</t>
  </si>
  <si>
    <t>汕尾市生态环境局红海湾分局办电脑采购项目</t>
  </si>
  <si>
    <t>汕尾市生态环境局红海湾分局办公用电脑购置</t>
  </si>
  <si>
    <t>入河和入海排污口排污管理经费</t>
  </si>
  <si>
    <t>汕尾市生态环境局红海湾分局打印机采购项目</t>
  </si>
  <si>
    <t>汕尾市生态环境局红海湾分局打印机购置</t>
  </si>
  <si>
    <t>2022-05-05</t>
  </si>
  <si>
    <t>汕尾市生态环境局红海湾分局扫描仪采购项目</t>
  </si>
  <si>
    <t>汕尾市生态环境局红海湾分局复印机采购项目</t>
  </si>
  <si>
    <t>汕尾市生态环境局红海湾分局复印机购置</t>
  </si>
  <si>
    <t>汕尾市生态环境局红海湾分局碎纸机采购项目</t>
  </si>
  <si>
    <t>汕尾市生态环境局红海湾分局空调购置项目</t>
  </si>
  <si>
    <t>采购业务用房办公楼空调</t>
  </si>
  <si>
    <t>汕尾市生态环境局红海湾分局采购办公桌采购项目</t>
  </si>
  <si>
    <t>汕尾市生态环境局红海湾分局办公桌购置</t>
  </si>
  <si>
    <t>汕尾市生态环境局红海湾分局办公椅采购项目</t>
  </si>
  <si>
    <t>汕尾市生态环境局红海湾分局办公椅购置</t>
  </si>
  <si>
    <t>汕尾市生态环境局红海湾分局办公家具柜子采购项目</t>
  </si>
  <si>
    <t>汕尾市生态环境局红海湾分局柜子购置</t>
  </si>
  <si>
    <t>302001</t>
  </si>
  <si>
    <t>3台，满足工作所需</t>
  </si>
  <si>
    <t>2台，满足工作所需</t>
  </si>
  <si>
    <t>1台，满足工作所需</t>
  </si>
  <si>
    <t>5部，满足工作所需</t>
  </si>
  <si>
    <t>1批，满足工作所需</t>
  </si>
  <si>
    <t>1批（A3、A4纸等）</t>
  </si>
  <si>
    <t>提供1年法律顾问服务</t>
  </si>
  <si>
    <t>专项扶持资金评审验收费用</t>
  </si>
  <si>
    <t>1年印刷服务</t>
  </si>
  <si>
    <t>1年物业管理服务</t>
  </si>
  <si>
    <t>302006</t>
  </si>
  <si>
    <t>1批（A4、A4等复印纸）</t>
  </si>
  <si>
    <t>302007</t>
  </si>
  <si>
    <t>节能管理经费</t>
  </si>
  <si>
    <t>印刷培训资料</t>
  </si>
  <si>
    <t>304001</t>
  </si>
  <si>
    <t>汕尾港口岸海丰港区/陆丰港区扩大开放验收工作开通开办经费</t>
  </si>
  <si>
    <t>口岸指挥中心会议系统</t>
  </si>
  <si>
    <t>未增加编制下，市局连通港区指挥，实现在不在场办公</t>
  </si>
  <si>
    <t>港区查验楼监控视频系统</t>
  </si>
  <si>
    <t>保障对查验楼的运作安全监测</t>
  </si>
  <si>
    <t>30张办公座椅</t>
  </si>
  <si>
    <t>办公区域修缮</t>
  </si>
  <si>
    <t>律师会计审计等服务</t>
  </si>
  <si>
    <t>促进电子商务发展活动专项经费</t>
  </si>
  <si>
    <t>电商产销对接活动</t>
  </si>
  <si>
    <t>电商产销对接活动（直播带货节，年货节等）</t>
  </si>
  <si>
    <t>印刷宣传等服务</t>
  </si>
  <si>
    <t>电商培训及第三方机构审核费用</t>
  </si>
  <si>
    <t>304003</t>
  </si>
  <si>
    <t>市场物业管理专项经费</t>
  </si>
  <si>
    <t>办公设施</t>
  </si>
  <si>
    <t>值班室床上用品</t>
  </si>
  <si>
    <t>用于日常办公消耗品</t>
  </si>
  <si>
    <t>农贸市场升级改造</t>
  </si>
  <si>
    <t>东渔市场升级改造</t>
  </si>
  <si>
    <t>创文农贸市场改造</t>
  </si>
  <si>
    <t>修缮费</t>
  </si>
  <si>
    <t>用于办公场所补漏洞等修缮</t>
  </si>
  <si>
    <t>C99</t>
  </si>
  <si>
    <t>资产清算</t>
  </si>
  <si>
    <t>305001</t>
  </si>
  <si>
    <t>电脑</t>
  </si>
  <si>
    <t>电脑5部</t>
  </si>
  <si>
    <t>打印机10台</t>
  </si>
  <si>
    <t>碎纸机10台</t>
  </si>
  <si>
    <t>空调5部</t>
  </si>
  <si>
    <t>办公家具家具（含会议桌）一批</t>
  </si>
  <si>
    <t>硒鼓、粉盒一批</t>
  </si>
  <si>
    <t>应急救援物资采购和设备维护经费及森林消防费用</t>
  </si>
  <si>
    <t>应急救援装备</t>
  </si>
  <si>
    <t>应急救援装备一批</t>
  </si>
  <si>
    <t>森林消防队员服装经费</t>
  </si>
  <si>
    <t>森林消防队员服装一批</t>
  </si>
  <si>
    <t>宣教培训经费</t>
  </si>
  <si>
    <t>聘请法律顾问</t>
  </si>
  <si>
    <t>委托会计师事务所审计固定资产</t>
  </si>
  <si>
    <t>市应急管理局保安、绿化、保洁服务（含食堂）</t>
  </si>
  <si>
    <t>市应急物资仓库管理经费</t>
  </si>
  <si>
    <t>应急物资仓库物业管理</t>
  </si>
  <si>
    <t>汕尾市第一次全国自然灾害风险普查工作经费（应急管理）</t>
  </si>
  <si>
    <t>汕尾市第一次全国自然灾害综合风险普查项目</t>
  </si>
  <si>
    <t>做好汕尾市第一次全国自然灾害综合风险普查工作</t>
  </si>
  <si>
    <t>汕尾市第一次全国自然灾害综合风险普查地震灾害部分（地震灾害致灾调查与评估）项目</t>
  </si>
  <si>
    <t>“  聘请第三方完成：   1.收集整理本市1:25万地震构造图编制基础资料，并按照 《1:50000活动断层填图数据库规范》 DB/T 65-2016和《1:250000地震构造图编制指南》附录 B的要求入库，并完成向省级地震行业主管部门的数据汇交。   2.场地地震工程地质条件资料收集工作。收集在省内审查验收或备案的地震安全性评价技术报告，将报告中地震工程地质条件钻孔成果，按照统一数据模板完成数据提取和整合。“</t>
  </si>
  <si>
    <t>305002</t>
  </si>
  <si>
    <t>考试宣传培训教育等费用</t>
  </si>
  <si>
    <t>电脑及实操设备</t>
  </si>
  <si>
    <t>宣传资料</t>
  </si>
  <si>
    <t>306001</t>
  </si>
  <si>
    <t>2021-02-27</t>
  </si>
  <si>
    <t>购买喷墨打印机</t>
  </si>
  <si>
    <t>购买液晶显示器</t>
  </si>
  <si>
    <t>2021-04-29</t>
  </si>
  <si>
    <t>企业负责人经营业绩绩效考核及市属监管企事业单位内部审计中介服务费用</t>
  </si>
  <si>
    <t>内审服务费</t>
  </si>
  <si>
    <t>聘请中介进行内部审计</t>
  </si>
  <si>
    <t>企业负责人经营业绩考核评价</t>
  </si>
  <si>
    <t>306004</t>
  </si>
  <si>
    <t>2022-02-16</t>
  </si>
  <si>
    <t>306006</t>
  </si>
  <si>
    <t>联想2部</t>
  </si>
  <si>
    <t>2022-09-28</t>
  </si>
  <si>
    <t>惠普1部</t>
  </si>
  <si>
    <t>2022-07-12</t>
  </si>
  <si>
    <t>2022-10-13</t>
  </si>
  <si>
    <t>2匹3部</t>
  </si>
  <si>
    <t>309001</t>
  </si>
  <si>
    <t>资产及货物采购计划</t>
  </si>
  <si>
    <t>预计采购服务器2台，单价1万元</t>
  </si>
  <si>
    <t>预计采购复印机1台，单价3万</t>
  </si>
  <si>
    <t>预计采购碎纸机2台，单价0.25万元</t>
  </si>
  <si>
    <t>预计采购空调机30台，单价0.6万元</t>
  </si>
  <si>
    <t>供销社打造为农服务生力军行动专项经费</t>
  </si>
  <si>
    <t>办公设备采购计划</t>
  </si>
  <si>
    <t>预计采购视频会议系统一套，单价20万</t>
  </si>
  <si>
    <t>预计采购柜类一批，单价4万</t>
  </si>
  <si>
    <t>预计采购组合家具1批，单价10万</t>
  </si>
  <si>
    <t>319001</t>
  </si>
  <si>
    <t>设备</t>
  </si>
  <si>
    <t>耗材</t>
  </si>
  <si>
    <t>复印纸、墨盒</t>
  </si>
  <si>
    <t>文具用品</t>
  </si>
  <si>
    <t>320001</t>
  </si>
  <si>
    <t>碎纸机一台</t>
  </si>
  <si>
    <t>空调机两台</t>
  </si>
  <si>
    <t>印刷行业安全生产相关材料等</t>
  </si>
  <si>
    <t>401001</t>
  </si>
  <si>
    <t xml:space="preserve">法律服务 </t>
  </si>
  <si>
    <t>法律法务</t>
  </si>
  <si>
    <t xml:space="preserve">审计服务 </t>
  </si>
  <si>
    <t>资产清查服务</t>
  </si>
  <si>
    <t>乡村振兴专项工作经费（含驻镇帮镇扶村专项经费）</t>
  </si>
  <si>
    <t>401003</t>
  </si>
  <si>
    <t>上报数据计算机1台</t>
  </si>
  <si>
    <t>投影仪及配套设施1套。</t>
  </si>
  <si>
    <t>401005</t>
  </si>
  <si>
    <t>4批</t>
  </si>
  <si>
    <t>农机新机具新技术试验推广经费</t>
  </si>
  <si>
    <t>401008</t>
  </si>
  <si>
    <t>台式计算机、10台、日常办公，专业设计、数据分析</t>
  </si>
  <si>
    <t>激光打印机、4台、打印复印、不要卡纸</t>
  </si>
  <si>
    <t>彩色打印机、1台、彩色打印、复印、不要卡纸</t>
  </si>
  <si>
    <t>大型打印机</t>
  </si>
  <si>
    <t>大型打印机、1台、设计图纸打印</t>
  </si>
  <si>
    <t>扫描机</t>
  </si>
  <si>
    <t>扫描机、2台、批量扫描</t>
  </si>
  <si>
    <t>投影仪、1台、研讨室投影</t>
  </si>
  <si>
    <t>碎纸机、3台、碎纸</t>
  </si>
  <si>
    <t>空调机（3P）</t>
  </si>
  <si>
    <t>空调机（3P）、2台、制冷</t>
  </si>
  <si>
    <t>空调机（1.5P）</t>
  </si>
  <si>
    <t>空调机（1.5P）、3台、制冷</t>
  </si>
  <si>
    <t>办公家具、2批、新增办公室、会议室配套</t>
  </si>
  <si>
    <t>复印纸（A4、A3、B5）</t>
  </si>
  <si>
    <t>复印纸（A4、A3、B5）、1批、日常使用</t>
  </si>
  <si>
    <t>审计服务、1次、项目审计</t>
  </si>
  <si>
    <t>印刷服务、1次、日常办公培训等</t>
  </si>
  <si>
    <t>401009</t>
  </si>
  <si>
    <t>激光打印机1台用于打印检疫票证</t>
  </si>
  <si>
    <t>碎纸机4台用于碎掉相关文件，保证单位信息不外漏</t>
  </si>
  <si>
    <t>空调机4部用于办公室、改善办公环境</t>
  </si>
  <si>
    <t>会议桌配套会议椅1批，用于单位人员培训使用</t>
  </si>
  <si>
    <t>审计服务1次，预计对2022年度项目进行专项审计，保证项目质量</t>
  </si>
  <si>
    <t>401010</t>
  </si>
  <si>
    <t>动物防疫经费</t>
  </si>
  <si>
    <t>实验室视频监控</t>
  </si>
  <si>
    <t>监控器材</t>
  </si>
  <si>
    <t>实验室专用档案柜等</t>
  </si>
  <si>
    <t>实验室专用档案柜</t>
  </si>
  <si>
    <t>硒鼓、粉盒等</t>
  </si>
  <si>
    <t>实验室耗材</t>
  </si>
  <si>
    <t>A1107</t>
  </si>
  <si>
    <t>生物化学制品</t>
  </si>
  <si>
    <t>试剂等</t>
  </si>
  <si>
    <t>401011</t>
  </si>
  <si>
    <t>2台高速</t>
  </si>
  <si>
    <t xml:space="preserve">       公用经费采购 </t>
  </si>
  <si>
    <t>10台</t>
  </si>
  <si>
    <t>5台扫描仪</t>
  </si>
  <si>
    <t>3台彩色多功能</t>
  </si>
  <si>
    <t>1台多功能扫描打印复印一体机</t>
  </si>
  <si>
    <t>6台</t>
  </si>
  <si>
    <t>2辆</t>
  </si>
  <si>
    <t>3台立式空调</t>
  </si>
  <si>
    <t>60箱复印纸</t>
  </si>
  <si>
    <t>402001</t>
  </si>
  <si>
    <t>华为擎云W510 PGU-WBY0等型号，和其他型号</t>
  </si>
  <si>
    <t>东芝2018A等型号</t>
  </si>
  <si>
    <t>传真机等</t>
  </si>
  <si>
    <t>科密Comet黑金刚等型号</t>
  </si>
  <si>
    <t>汕尾市森林防火专项资金</t>
  </si>
  <si>
    <t>森林防火设备</t>
  </si>
  <si>
    <t>标签机等办公设备</t>
  </si>
  <si>
    <t>电梯服务</t>
  </si>
  <si>
    <t>格力（正1.5匹）和格力立式柜机（3匹））</t>
  </si>
  <si>
    <t>组合家具等</t>
  </si>
  <si>
    <t>公文用纸</t>
  </si>
  <si>
    <t>信封</t>
  </si>
  <si>
    <t>4开、12开等</t>
  </si>
  <si>
    <t>汕尾市创建国家森林城市宣传和工作经费</t>
  </si>
  <si>
    <t>汕尾市创建国家森林城市等项目</t>
  </si>
  <si>
    <t>印刷册子、宣传页等</t>
  </si>
  <si>
    <t>A5、A4、A3复印纸</t>
  </si>
  <si>
    <t>审计清资等服务</t>
  </si>
  <si>
    <t>野生动植物保护宣传及野生动物疫源疫病监测经费</t>
  </si>
  <si>
    <t>野生动植物保护宣传及野生动物疫源疫病监测项目</t>
  </si>
  <si>
    <t>C2102</t>
  </si>
  <si>
    <t>林业服务</t>
  </si>
  <si>
    <t>野生动植物保护宣传及野生动物疫源疫病监测</t>
  </si>
  <si>
    <t>集体林地林木承包经营和流转纠纷化解专项经费</t>
  </si>
  <si>
    <t>集体林地林木承包经营和流转纠纷化解等</t>
  </si>
  <si>
    <t>第一次全国自然灾害综合风险普查项目（林业）</t>
  </si>
  <si>
    <t>自然灾害综合风险普查</t>
  </si>
  <si>
    <t>森林防火项目</t>
  </si>
  <si>
    <t>森林防火</t>
  </si>
  <si>
    <t>402006</t>
  </si>
  <si>
    <t>采购台式计算机2台</t>
  </si>
  <si>
    <t>公用经费采购复印机</t>
  </si>
  <si>
    <t>采购复印机一部</t>
  </si>
  <si>
    <t>采购空调机1批</t>
  </si>
  <si>
    <t>采购办公家具一批</t>
  </si>
  <si>
    <t>采购复印纸60箱</t>
  </si>
  <si>
    <t>采购印刷服务一批</t>
  </si>
  <si>
    <t>2022年汕尾市国有东海岸林场森林防火禁毒经费</t>
  </si>
  <si>
    <t>汕尾市国有东海岸林场森林防火建设项目</t>
  </si>
  <si>
    <t>405001</t>
  </si>
  <si>
    <t>白蚁消杀等物业管理服务</t>
  </si>
  <si>
    <t>5项</t>
  </si>
  <si>
    <t>保安保洁服务</t>
  </si>
  <si>
    <t>食堂劳务派遣人员</t>
  </si>
  <si>
    <t>汕尾市区中心城镇及农村居民区1:1000大比例尺地形图测制</t>
  </si>
  <si>
    <t xml:space="preserve">	 汕尾市区中心城镇及农村居民区1:1000大比例尺地形图测制</t>
  </si>
  <si>
    <t>汕尾城市地质调查经费</t>
  </si>
  <si>
    <t xml:space="preserve">	 汕尾城市地质调查经费</t>
  </si>
  <si>
    <t>规划编制与修编项目</t>
  </si>
  <si>
    <t>汕尾市第三次土地调查市级汇总工作及汕尾市城区第三次土地调查工作及其监理项目</t>
  </si>
  <si>
    <t xml:space="preserve">	 汕尾市第三次土地调查市级汇总工作及汕尾市城区第三次土地调查工作及其监理项目</t>
  </si>
  <si>
    <t>第一次全国自然灾害综合风险普查项目经费（自然资源）</t>
  </si>
  <si>
    <t>市自然资源局聘请第三方劳务派遣</t>
  </si>
  <si>
    <t>12人</t>
  </si>
  <si>
    <t>农村乱占耕地建房问题整治工作经费</t>
  </si>
  <si>
    <t xml:space="preserve">	 农村乱占耕地建房问题整治工作经费</t>
  </si>
  <si>
    <t>建设工程验线等购买第三方技术服务技术项目经费</t>
  </si>
  <si>
    <t xml:space="preserve">	 建设工程验线等购买第三方技术服务技术项目经费</t>
  </si>
  <si>
    <t>2022年度自然资源评价评估及市区土地征收成片开发方案编制项目经费</t>
  </si>
  <si>
    <t xml:space="preserve">	 2022年度自然资源评价评估及市区土地征收成片开发方案编制项目经费</t>
  </si>
  <si>
    <t>405003</t>
  </si>
  <si>
    <t>2021-11-30</t>
  </si>
  <si>
    <t>405004</t>
  </si>
  <si>
    <t>405005</t>
  </si>
  <si>
    <t>档案保管保护经费</t>
  </si>
  <si>
    <t>消防设备采购</t>
  </si>
  <si>
    <t>A0322</t>
  </si>
  <si>
    <t>安全生产设备</t>
  </si>
  <si>
    <t>2022-06-02</t>
  </si>
  <si>
    <t>办公区修缮项目</t>
  </si>
  <si>
    <t>B0106</t>
  </si>
  <si>
    <t>事业单位用房施工</t>
  </si>
  <si>
    <t>2022-05-03</t>
  </si>
  <si>
    <t>空调维护</t>
  </si>
  <si>
    <t>档案管理服务经费</t>
  </si>
  <si>
    <t>计算机及办公设备维护</t>
  </si>
  <si>
    <t>2022-08-06</t>
  </si>
  <si>
    <t>405006</t>
  </si>
  <si>
    <t>档案管理经费</t>
  </si>
  <si>
    <t>房地产交易管理经费</t>
  </si>
  <si>
    <t>历史遗留问题权籍调查测量费经费</t>
  </si>
  <si>
    <t>房地一体农村不动产登记专项经费</t>
  </si>
  <si>
    <t>不动产登记经费</t>
  </si>
  <si>
    <t>公租房管理专项经费</t>
  </si>
  <si>
    <t>411001</t>
  </si>
  <si>
    <t>5台启天M420-D058（C）</t>
  </si>
  <si>
    <t>微软/Microsoft Surface Go 2 酷睿M3 8G+128G 二合一平板电脑 10.5英寸触屏WiFi版</t>
  </si>
  <si>
    <t>惠普（HP）LaserJet Pro M405d</t>
  </si>
  <si>
    <t>AUTOCAD软件V2022 单机版 （一年使用许可）、福昕PDF电子文档处理套装软件（企业版）一年授权</t>
  </si>
  <si>
    <t>2台彩色、1台CANON C3720</t>
  </si>
  <si>
    <t>2台盆景（bonsaii）9905A、3台得力33134</t>
  </si>
  <si>
    <t>6台 3匹功率</t>
  </si>
  <si>
    <t>6个文件柜铁皮柜</t>
  </si>
  <si>
    <t>200箱 A4/80g/8包</t>
  </si>
  <si>
    <t>水资源管理经费</t>
  </si>
  <si>
    <t>水利安全生产资料汇编</t>
  </si>
  <si>
    <t>30本</t>
  </si>
  <si>
    <t>会议、党建相关材料印刷</t>
  </si>
  <si>
    <t>保洁、保安、绿化等</t>
  </si>
  <si>
    <t>保洁、保卫、绿化等</t>
  </si>
  <si>
    <t>412001</t>
  </si>
  <si>
    <t>地方气象事务运行专项经费</t>
  </si>
  <si>
    <t>业务专用机</t>
  </si>
  <si>
    <t>雷达站观测站用便携式计算机</t>
  </si>
  <si>
    <t>预报业务用</t>
  </si>
  <si>
    <t>互联网+气象服务经费—网格+气象基层气象防灾减灾系统</t>
  </si>
  <si>
    <t>互联网+气象服务经费—镇街应急气象服务系统</t>
  </si>
  <si>
    <t>软件开发服务</t>
  </si>
  <si>
    <t>预报业务接收显示器</t>
  </si>
  <si>
    <t>雷达站观测站空调</t>
  </si>
  <si>
    <t>电视天气预报制作</t>
  </si>
  <si>
    <t>雷达站观测站用复印纸</t>
  </si>
  <si>
    <t>汕尾国家基本气象站搬迁建设项目经费（第三年）</t>
  </si>
  <si>
    <t>汕尾国家基本气象站搬迁建设项目—跨年项目</t>
  </si>
  <si>
    <t>建筑物施工公开招投标</t>
  </si>
  <si>
    <t>雷达站观测站修缮工程</t>
  </si>
  <si>
    <t>气象科普宣传手册</t>
  </si>
  <si>
    <t>物业管理服务雷达站地面观测站</t>
  </si>
  <si>
    <t>413</t>
  </si>
  <si>
    <t>人工影响天气作业（人工增雨）专项经费</t>
  </si>
  <si>
    <t>人工增雨经费</t>
  </si>
  <si>
    <t>应急保障用车</t>
  </si>
  <si>
    <t>413001</t>
  </si>
  <si>
    <t>预警发布平台设备更新及维修维护费</t>
  </si>
  <si>
    <t>A3/A4</t>
  </si>
  <si>
    <t>25</t>
  </si>
  <si>
    <t>501001</t>
  </si>
  <si>
    <t>采购台式计算机5台</t>
  </si>
  <si>
    <t>采购便携式计算机3台</t>
  </si>
  <si>
    <t>基层组织建设和“善美村居“村（居）务公开工作经费</t>
  </si>
  <si>
    <t>手提电脑</t>
  </si>
  <si>
    <t>采购手提电脑3部；实现便利办公</t>
  </si>
  <si>
    <t>移动硬盘</t>
  </si>
  <si>
    <t>采购移动硬盘4个，储存工作资料</t>
  </si>
  <si>
    <t>采购液晶显示器。用于会议室、监控室等。</t>
  </si>
  <si>
    <t>2022-05-09</t>
  </si>
  <si>
    <t>采购扫描仪2台</t>
  </si>
  <si>
    <t>采购复印机1台</t>
  </si>
  <si>
    <t>采购复印机2台</t>
  </si>
  <si>
    <t>采购投影仪2台，用于市社区服务中心会议厅、会议室。</t>
  </si>
  <si>
    <t>采购多功能一体机6台</t>
  </si>
  <si>
    <t>数码照相机</t>
  </si>
  <si>
    <t>采购数码照相机2台</t>
  </si>
  <si>
    <t>会议厅LED显示屏扩展。</t>
  </si>
  <si>
    <t>采购碎纸机9台</t>
  </si>
  <si>
    <t>采购空调机3台</t>
  </si>
  <si>
    <t>2022-03-02</t>
  </si>
  <si>
    <t>采购空调机5台</t>
  </si>
  <si>
    <t>市社区服务中心大楼、食堂等办公家具采购</t>
  </si>
  <si>
    <t>采购办公、食堂等办公家具一批</t>
  </si>
  <si>
    <t>办公桌椅和其他办公用具10套，优化办公场地</t>
  </si>
  <si>
    <t>拟采购A4、A3复印纸共计200箱，于日常办公使用</t>
  </si>
  <si>
    <t>制作维修路牌</t>
  </si>
  <si>
    <t>按照国家标准GB17733-2008《地名标志》制作安装路牌300块路牌，每块单价1500元。</t>
  </si>
  <si>
    <t>2021-06-08</t>
  </si>
  <si>
    <t>路牌维修护</t>
  </si>
  <si>
    <t>市区路牌维修维护</t>
  </si>
  <si>
    <t>案件律师代理费</t>
  </si>
  <si>
    <t>1、汕尾市民政局与汕尾市盛泰农艺有限公司借款抵押合同纠纷借款抵押合同纠纷，委托律师诉讼代理，一宗，二审或发回重审，代理至法院审判终结。2、汕尾市民政局与陆丰市民政局、陈丹霞婚姻登记纠纷案，委托律师诉讼代理，一宗，二审，代理至法院审判终结。</t>
  </si>
  <si>
    <t>社会组织法定代表人离任注销清算审计（购买服务）</t>
  </si>
  <si>
    <t>社会组织法定代表人离任、注销清算审计</t>
  </si>
  <si>
    <t>2022年对全市性社会组织开展社会组织法定代表人离任审计、注销清算审计共50家，出具审计报告</t>
  </si>
  <si>
    <t>全市性社会组织年报评价和等级评估（购买服务）</t>
  </si>
  <si>
    <t>全市性社会组织年报评价和等级评估</t>
  </si>
  <si>
    <t>1、对260多家全市性社会组织开展年报咨询监测评价，委托第三方机构进行，开展业务培训、咨询指导、专业监测评价，出具评价报告；2、对20家全市性社会组织开展等级评估；组建专家组、开展专业培训，专家现场评估；</t>
  </si>
  <si>
    <t>便笺，单据，信封，文稿纸，册子，折页等材料印刷服务</t>
  </si>
  <si>
    <t>2022-08-02</t>
  </si>
  <si>
    <t>2022年便笺，单据，信封，文稿纸，册子，折页等材料印刷服务</t>
  </si>
  <si>
    <t>501002</t>
  </si>
  <si>
    <t>档案柜</t>
  </si>
  <si>
    <t>计算机维修和保养</t>
  </si>
  <si>
    <t>救助综合经费</t>
  </si>
  <si>
    <t>车辆维修保养</t>
  </si>
  <si>
    <t>水电维修服务</t>
  </si>
  <si>
    <t>安全生产管理</t>
  </si>
  <si>
    <t>维修保养服务</t>
  </si>
  <si>
    <t>食材及配送服务</t>
  </si>
  <si>
    <t>C1303</t>
  </si>
  <si>
    <t>园林绿化管理服务</t>
  </si>
  <si>
    <t>501004</t>
  </si>
  <si>
    <t>一体机</t>
  </si>
  <si>
    <t>液晶显示屏</t>
  </si>
  <si>
    <t>电冰箱</t>
  </si>
  <si>
    <t>洗衣机</t>
  </si>
  <si>
    <t>电表安装工程</t>
  </si>
  <si>
    <t>水表安装工程</t>
  </si>
  <si>
    <t>监控设备</t>
  </si>
  <si>
    <t>外立面亮化</t>
  </si>
  <si>
    <t>计算机设备维修和保养</t>
  </si>
  <si>
    <t>办公设备维修和保养</t>
  </si>
  <si>
    <t>空调洗衣机清洗</t>
  </si>
  <si>
    <t>绿化环境服务费</t>
  </si>
  <si>
    <t>儿童安全卫生防护费</t>
  </si>
  <si>
    <t>502001</t>
  </si>
  <si>
    <t>残疾人康复中心康复经费</t>
  </si>
  <si>
    <t>台式计算机采购</t>
  </si>
  <si>
    <t>采购台式计算机，满足办公需要。</t>
  </si>
  <si>
    <t>便携式计算机采购</t>
  </si>
  <si>
    <t>采购便携式计算机，满足办公需要。</t>
  </si>
  <si>
    <t>喷墨打印机采购</t>
  </si>
  <si>
    <t>采购喷墨打印机，满足办公需要。</t>
  </si>
  <si>
    <t>激光打印机采购</t>
  </si>
  <si>
    <t>采购激光打印机，满足办公需要。</t>
  </si>
  <si>
    <t>2022-04-11</t>
  </si>
  <si>
    <t>液晶显示器采购</t>
  </si>
  <si>
    <t>采购液晶显示器，满足办公需要。</t>
  </si>
  <si>
    <t>采购扫描仪，满足办公需要。</t>
  </si>
  <si>
    <t>复印机采购</t>
  </si>
  <si>
    <t>采购复印机，满足办公需要。</t>
  </si>
  <si>
    <t>LED显示屏采购</t>
  </si>
  <si>
    <t>采购LED显示屏，满足办公需要。</t>
  </si>
  <si>
    <t>2022-03-14</t>
  </si>
  <si>
    <t>碎纸机采购</t>
  </si>
  <si>
    <t>采购碎纸机，满足办公需要。</t>
  </si>
  <si>
    <t>空调机采购</t>
  </si>
  <si>
    <t>采购空调机，满足办公需要。</t>
  </si>
  <si>
    <t>办公家具采购</t>
  </si>
  <si>
    <t>采购办公家具一批，满足办公需要。</t>
  </si>
  <si>
    <t>复印纸采购</t>
  </si>
  <si>
    <t>采购一批复印纸，满足办公需要。</t>
  </si>
  <si>
    <t>开展修缮工程，满足办公需要。</t>
  </si>
  <si>
    <t>采购法律服务，满足办公需要。</t>
  </si>
  <si>
    <t>采购印刷服务，满足办公需要。</t>
  </si>
  <si>
    <t>物业管理服务采购</t>
  </si>
  <si>
    <t>采购物业管理服务，满足办公需要。</t>
  </si>
  <si>
    <t>2022-02-14</t>
  </si>
  <si>
    <t>503001</t>
  </si>
  <si>
    <t>代发工资协调工作经费</t>
  </si>
  <si>
    <t>计算机设备</t>
  </si>
  <si>
    <t>2022年社保征收经费</t>
  </si>
  <si>
    <t>2022-02-08</t>
  </si>
  <si>
    <t>软件运维服务</t>
  </si>
  <si>
    <t>503002</t>
  </si>
  <si>
    <t>办公家组合办公家具</t>
  </si>
  <si>
    <t>制服购买</t>
  </si>
  <si>
    <t>空调等维修和保养服务</t>
  </si>
  <si>
    <t>空调等维修</t>
  </si>
  <si>
    <t>社保业务印刷服务</t>
  </si>
  <si>
    <t>503003</t>
  </si>
  <si>
    <t>LED屏幕</t>
  </si>
  <si>
    <t>504001</t>
  </si>
  <si>
    <t>社保征收经费</t>
  </si>
  <si>
    <t>台式电脑采购项目</t>
  </si>
  <si>
    <t>2021-06-01</t>
  </si>
  <si>
    <t>便捷式计算机采购项目</t>
  </si>
  <si>
    <t>A0201060101-喷墨打印机采购项目</t>
  </si>
  <si>
    <t>A0201060104-针式打印机采购项目</t>
  </si>
  <si>
    <t>A0201060901-扫描仪采购项目</t>
  </si>
  <si>
    <t>A02010801-基础软件采购项目</t>
  </si>
  <si>
    <t>A02010805-信息安全软件采购项目</t>
  </si>
  <si>
    <t>A020201-复印机采购项目</t>
  </si>
  <si>
    <t>A020202-投影仪采购项目</t>
  </si>
  <si>
    <t>A020204-多功能一体机采购项目</t>
  </si>
  <si>
    <t>事业单位招考费用（含人才服务专项经费）</t>
  </si>
  <si>
    <t>A020207-LED显示屏采购项目</t>
  </si>
  <si>
    <t>A020208-触控一体机采购项目</t>
  </si>
  <si>
    <t>A02021101-碎纸机采购项目</t>
  </si>
  <si>
    <t>A020305-乘用车（轿车）采购项目</t>
  </si>
  <si>
    <t>A0206180203-空调机 采购项目</t>
  </si>
  <si>
    <t>A020808-视频会议系统设备采购项目</t>
  </si>
  <si>
    <t>A06-家具用具采购项目</t>
  </si>
  <si>
    <t xml:space="preserve">A090101-复印纸采购项目 </t>
  </si>
  <si>
    <t>B07-装修工程采购项目</t>
  </si>
  <si>
    <t>B08-修缮工程采购项目</t>
  </si>
  <si>
    <t>2022年度促进就业创业专项资金</t>
  </si>
  <si>
    <t>信息技术服务采购项目</t>
  </si>
  <si>
    <t>C0801-法律服务采购项目</t>
  </si>
  <si>
    <t>C0803-审计服务采购项目</t>
  </si>
  <si>
    <t>C0805-资产及其他评估服务采购项目</t>
  </si>
  <si>
    <t>C081401-印刷服务采购项目</t>
  </si>
  <si>
    <t>C1204-物业管理服务采购项目</t>
  </si>
  <si>
    <t>“粤菜师傅”工程高质量发展专项资金</t>
  </si>
  <si>
    <t>第三方服务采购项目</t>
  </si>
  <si>
    <t>504002</t>
  </si>
  <si>
    <t>人才和职介服务专项经费</t>
  </si>
  <si>
    <t>表格、政策汇编、宣传资料等</t>
  </si>
  <si>
    <t>2022-02-05</t>
  </si>
  <si>
    <t>504003</t>
  </si>
  <si>
    <t>政策汇编、公文用纸、信封等</t>
  </si>
  <si>
    <t>南粤家政服务专项经费</t>
  </si>
  <si>
    <t>政策汇编、宣传资料等</t>
  </si>
  <si>
    <t>就业招聘专项经费</t>
  </si>
  <si>
    <t>政策汇编、宣传资料</t>
  </si>
  <si>
    <t>504005</t>
  </si>
  <si>
    <t>免学费补助资金</t>
  </si>
  <si>
    <t>506001</t>
  </si>
  <si>
    <t>台式计算机采购项目</t>
  </si>
  <si>
    <t>满足日常办公需求，采购数量、规格待定</t>
  </si>
  <si>
    <t>针式打印机采购项目</t>
  </si>
  <si>
    <t>多动能一体机采购项目</t>
  </si>
  <si>
    <t>碎纸机采购项目</t>
  </si>
  <si>
    <t>空调机采购项目</t>
  </si>
  <si>
    <t>视频会议系统设备采购项目</t>
  </si>
  <si>
    <t>办公家具采购项目</t>
  </si>
  <si>
    <t>开展单位内部审计工作</t>
  </si>
  <si>
    <t>满足单位日常文件汇编、办公用笺纸等印刷需求</t>
  </si>
  <si>
    <t>满足单位物业管理需求</t>
  </si>
  <si>
    <t>506002</t>
  </si>
  <si>
    <t>2022-04-05</t>
  </si>
  <si>
    <t>实验室专用电梯</t>
  </si>
  <si>
    <t>委托第三方进行内审</t>
  </si>
  <si>
    <t>物业管理需求</t>
  </si>
  <si>
    <t>506003</t>
  </si>
  <si>
    <t>办公设备购置经费</t>
  </si>
  <si>
    <t>空调购置经费</t>
  </si>
  <si>
    <t>办公耗材经费</t>
  </si>
  <si>
    <t>办公楼安全隐患维修工程</t>
  </si>
  <si>
    <t>办公设备维护经费</t>
  </si>
  <si>
    <t>精神病宣传日印制折页、横幅、宣传手册等</t>
  </si>
  <si>
    <t>肺结核百千万活动印制折页、横幅、宣传手册等</t>
  </si>
  <si>
    <t>性病宣传日印制折页、横幅、宣传手册等</t>
  </si>
  <si>
    <t>肺结核宣传印制折页、横幅、宣传手册等</t>
  </si>
  <si>
    <t>麻风宣传印制折页、横幅、宣传手册等</t>
  </si>
  <si>
    <t>506004</t>
  </si>
  <si>
    <t>采供血费用项目</t>
  </si>
  <si>
    <t>维修（护）</t>
  </si>
  <si>
    <t>按需求采购</t>
  </si>
  <si>
    <t>2022-08-19</t>
  </si>
  <si>
    <t>按需求购买</t>
  </si>
  <si>
    <t>不间断电源(UPS)</t>
  </si>
  <si>
    <t>专用设备</t>
  </si>
  <si>
    <t>A0320</t>
  </si>
  <si>
    <t>医疗设备</t>
  </si>
  <si>
    <t>搂需求购买</t>
  </si>
  <si>
    <t>2022-08-27</t>
  </si>
  <si>
    <t>2022-02-03</t>
  </si>
  <si>
    <t>506006</t>
  </si>
  <si>
    <t>居民健康素养和烟草流行监测项目经费</t>
  </si>
  <si>
    <t>印刷宣传单或册</t>
  </si>
  <si>
    <t>印刷册子或宣传单</t>
  </si>
  <si>
    <t>506008</t>
  </si>
  <si>
    <t>需采购一台台式计算机</t>
  </si>
  <si>
    <t>工作需要需采购一台便携式计算机</t>
  </si>
  <si>
    <t>培训设备</t>
  </si>
  <si>
    <t>2022-03-23</t>
  </si>
  <si>
    <t>需采购办公桌</t>
  </si>
  <si>
    <t>需采购复印纸一批</t>
  </si>
  <si>
    <t>2022-05-15</t>
  </si>
  <si>
    <t>培训大厅维修</t>
  </si>
  <si>
    <t>修缮培训大厅</t>
  </si>
  <si>
    <t>计算机维护</t>
  </si>
  <si>
    <t>506011</t>
  </si>
  <si>
    <t>一部</t>
  </si>
  <si>
    <t>一台</t>
  </si>
  <si>
    <t>维护维修、保养费</t>
  </si>
  <si>
    <t>维修费</t>
  </si>
  <si>
    <t>保安、办公场所设备保养维护</t>
  </si>
  <si>
    <t>保安费、保养维护费</t>
  </si>
  <si>
    <t>506013</t>
  </si>
  <si>
    <t>电脑一体机</t>
  </si>
  <si>
    <t>办公桌椅、文件橱</t>
  </si>
  <si>
    <t>2022-02-20</t>
  </si>
  <si>
    <t>复印纸A4</t>
  </si>
  <si>
    <t>国家和省卫生城市卫生镇卫生县城卫生村评审专项经费</t>
  </si>
  <si>
    <t>506019</t>
  </si>
  <si>
    <t>印刷费（宣传教育）</t>
  </si>
  <si>
    <t>A0502</t>
  </si>
  <si>
    <t>资料</t>
  </si>
  <si>
    <t>2022-04-22</t>
  </si>
  <si>
    <t>508001</t>
  </si>
  <si>
    <t>采购柜子</t>
  </si>
  <si>
    <t>采购硒鼓、粉盒</t>
  </si>
  <si>
    <t>2022-05-19</t>
  </si>
  <si>
    <t>厅级老干部主题读书班经费</t>
  </si>
  <si>
    <t>接管市企业离休干部管理服务费</t>
  </si>
  <si>
    <t>2022-05-26</t>
  </si>
  <si>
    <t>508002</t>
  </si>
  <si>
    <t>采购复印件</t>
  </si>
  <si>
    <t>采购桌子等家具</t>
  </si>
  <si>
    <t>采购柜子等家具</t>
  </si>
  <si>
    <t>汕尾市老干部（老年）大学办学经费</t>
  </si>
  <si>
    <t>市老干部大学采购复印纸</t>
  </si>
  <si>
    <t>聘请保安人员</t>
  </si>
  <si>
    <t>C0810</t>
  </si>
  <si>
    <t>安全服务（含保安服务）</t>
  </si>
  <si>
    <t>2022-07-27</t>
  </si>
  <si>
    <t>市老干部大学采购印刷服务</t>
  </si>
  <si>
    <t>聘请清洁人员</t>
  </si>
  <si>
    <t>C0899</t>
  </si>
  <si>
    <t>其他商务服务</t>
  </si>
  <si>
    <t>508003</t>
  </si>
  <si>
    <t>509001</t>
  </si>
  <si>
    <t>日常办公使用</t>
  </si>
  <si>
    <t>2022-05-06</t>
  </si>
  <si>
    <t>修缮办公室</t>
  </si>
  <si>
    <t>用于修缮办公室等</t>
  </si>
  <si>
    <t>农村创业青年培训费</t>
  </si>
  <si>
    <t>511001</t>
  </si>
  <si>
    <t>A4纸复印纸</t>
  </si>
  <si>
    <t>无</t>
  </si>
  <si>
    <t>硒鼓、碳粉</t>
  </si>
  <si>
    <t>公务用车运行维修和保养</t>
  </si>
  <si>
    <t>512001</t>
  </si>
  <si>
    <t>医保征收经费</t>
  </si>
  <si>
    <t>购买办公设备，提升医保经办能力</t>
  </si>
  <si>
    <t>购买办公设备，提升经办能力</t>
  </si>
  <si>
    <t>购买日常办公用复印纸</t>
  </si>
  <si>
    <t>购买复印纸，提升医保经办能力</t>
  </si>
  <si>
    <t>对医保经办机构办公地点进行修缮</t>
  </si>
  <si>
    <t>提升医保法治建设能力</t>
  </si>
  <si>
    <t>开展医保基金、经费审计工作</t>
  </si>
  <si>
    <t>大病保险委托第三方审计服务项目经费</t>
  </si>
  <si>
    <t>委托会计师事务所开展大病保险审计</t>
  </si>
  <si>
    <t>开展经费审计工作</t>
  </si>
  <si>
    <t>印制文件头等</t>
  </si>
  <si>
    <t>两定机构集中评估和分级管理项目</t>
  </si>
  <si>
    <t>印制两定机构集中评估和分级管理项目资料</t>
  </si>
  <si>
    <t>创建“两病”门诊用药保障专项行动示范城市项目经费</t>
  </si>
  <si>
    <t>创建“两病”门诊用药保障专项行动示范城市项目</t>
  </si>
  <si>
    <t>印制创建“两病”门诊用药保障专项行动示范城市项目资料</t>
  </si>
  <si>
    <t>医保支付方式改革第三方服务项目</t>
  </si>
  <si>
    <t>印制医保支付方式改革项目资料</t>
  </si>
  <si>
    <t>打击欺诈骗取医疗保障基金专项行动第三方监管服务经费</t>
  </si>
  <si>
    <t>打击欺诈骗取医疗保障基金专项行动第三方监管服务</t>
  </si>
  <si>
    <t>印制打击欺诈骗取医疗保障基金专项行动项目资料</t>
  </si>
  <si>
    <t>印制医疗保障政策待遇宣传折页等</t>
  </si>
  <si>
    <t>保障办公安全</t>
  </si>
  <si>
    <t>引进打击欺诈骗取医疗保障基金专项行动第三方监管服务</t>
  </si>
  <si>
    <t>开展医保支付方式改革运维服务项目</t>
  </si>
  <si>
    <t>512002</t>
  </si>
  <si>
    <t>台</t>
  </si>
  <si>
    <t>2022-03-08</t>
  </si>
  <si>
    <t>批</t>
  </si>
  <si>
    <t>箱</t>
  </si>
  <si>
    <t>个</t>
  </si>
  <si>
    <t>年</t>
  </si>
  <si>
    <t>2022-06-03</t>
  </si>
  <si>
    <t>2022-06-28</t>
  </si>
  <si>
    <t>2022年部门预算支出计划汇总表(财政专户管理)</t>
  </si>
  <si>
    <t>功能科目(单位名称)</t>
  </si>
  <si>
    <t>(三)专项支出</t>
  </si>
  <si>
    <t>绩效工资</t>
  </si>
  <si>
    <t>第三幼儿园</t>
  </si>
  <si>
    <t>文化旅游支出</t>
  </si>
  <si>
    <t>2022年纳入财政专户管理专项经费明细表</t>
  </si>
  <si>
    <t>上缴省开大经费200万元。</t>
  </si>
  <si>
    <t>办公设备项目经费200万元，学校基础设施修缮项目经费200万元。</t>
  </si>
  <si>
    <t>党校校园修缮及绿化经费25万元，外培班各项费用225万元，电教设备及信息费30万元，科研专项经费-专户20万。</t>
  </si>
  <si>
    <t>2022年自有资金项目支出预算表</t>
  </si>
  <si>
    <t>预算单位</t>
  </si>
  <si>
    <t>项目类别</t>
  </si>
  <si>
    <t>支出功能分类科目</t>
  </si>
  <si>
    <t>部门支出经济分类</t>
  </si>
  <si>
    <t>301004-汕尾市生态环境局海丰分局</t>
  </si>
  <si>
    <t>331-部门预算部门职能类</t>
  </si>
  <si>
    <t>国考断面水质达标工作经费</t>
  </si>
  <si>
    <t>2110199-其他环境保护管理事务支出</t>
  </si>
  <si>
    <t>30299-其他商品和服务支出</t>
  </si>
  <si>
    <t>301001-汕尾市生态环境局</t>
  </si>
  <si>
    <t>党建经费</t>
  </si>
  <si>
    <t>2013699-其他共产党事务支出</t>
  </si>
  <si>
    <t>301008-汕尾市生态环境局红海湾分局</t>
  </si>
  <si>
    <t>汕尾市生态环境局红海湾分局业务用房修缮计划</t>
  </si>
  <si>
    <t>2110102-一般行政管理事务</t>
  </si>
  <si>
    <t>31006-大型修缮</t>
  </si>
  <si>
    <t>汕尾市生态环境局红海湾分局办公设备购置计划</t>
  </si>
  <si>
    <t>31003-专用设备购置</t>
  </si>
  <si>
    <t>汕尾市生态环境局红海湾分局办公家具购置计划</t>
  </si>
  <si>
    <t>31002-办公设备购置</t>
  </si>
  <si>
    <t>汕尾市生态环境局红海湾分局印刷服务采购计划</t>
  </si>
  <si>
    <t>30202-印刷费</t>
  </si>
  <si>
    <t>301003-汕尾市生态环境局城区分局</t>
  </si>
  <si>
    <t>汕尾市生态环境系统执法车辆采购项目</t>
  </si>
  <si>
    <t>2110399-其他污染防治支出</t>
  </si>
  <si>
    <t>31013-公务用车购置</t>
  </si>
  <si>
    <t>301006-汕尾市生态环境局陆河分局</t>
  </si>
  <si>
    <t>陆河分局执法车辆采购资金</t>
  </si>
  <si>
    <t>2119999-其他节能环保支出</t>
  </si>
  <si>
    <t>39999-其他支出</t>
  </si>
  <si>
    <t>陆河分局国控、省控水站基础保障经费</t>
  </si>
  <si>
    <t>固定污染源排污许可清理整顿和2020年排污许可制工作</t>
  </si>
  <si>
    <t>305001-汕尾市应急管理局</t>
  </si>
  <si>
    <t>221-部门预算综合类</t>
  </si>
  <si>
    <t>ETC过路费</t>
  </si>
  <si>
    <t>2240101-行政运行</t>
  </si>
  <si>
    <t>30231-公务用车运行维护费</t>
  </si>
  <si>
    <t>30204-手续费</t>
  </si>
  <si>
    <t>海丰县第二次全国污染源普查档案管理验收专项经费</t>
  </si>
  <si>
    <t>30227-委托业务费</t>
  </si>
  <si>
    <t>301005-汕尾市生态环境局陆丰分局</t>
  </si>
  <si>
    <t>2110299-其他环境监测与监察支出</t>
  </si>
  <si>
    <t>2021年国控、省控下达水站运维保障经费</t>
  </si>
  <si>
    <t>全国推进固定污染源排污许可清理整顿和2020年排污许可制工作</t>
  </si>
  <si>
    <t>301007-汕尾市生态环境局华侨分局</t>
  </si>
  <si>
    <t>开办经费</t>
  </si>
  <si>
    <t>30211-差旅费</t>
  </si>
  <si>
    <t>30209-物业管理费</t>
  </si>
  <si>
    <t>301002-广东省汕尾生态环境监测站</t>
  </si>
  <si>
    <t>生态环保局拨入监测项目经费</t>
  </si>
  <si>
    <t>402001-汕尾市林业局</t>
  </si>
  <si>
    <t>21-公用经费</t>
  </si>
  <si>
    <t>拨付林场补助资金</t>
  </si>
  <si>
    <t>2130201-行政运行</t>
  </si>
  <si>
    <t>2019年禁毒经费</t>
  </si>
  <si>
    <t>宣传教育能力建设项目经费</t>
  </si>
  <si>
    <t>2110104-生态环境保护宣传</t>
  </si>
  <si>
    <t>405001-汕尾市自然资源局</t>
  </si>
  <si>
    <t>征地工作经费</t>
  </si>
  <si>
    <t>2200199-其他自然资源事务支出</t>
  </si>
  <si>
    <t>基本户运转经费</t>
  </si>
  <si>
    <t>2200101-行政运行</t>
  </si>
  <si>
    <t>ETC费用</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</si>
</sst>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_ "/>
    <numFmt numFmtId="179" formatCode="#,##0.00_ "/>
    <numFmt numFmtId="180" formatCode="0.00_ "/>
  </numFmts>
  <fonts count="80">
    <font>
      <sz val="11"/>
      <color indexed="8"/>
      <name val="宋体"/>
      <charset val="134"/>
    </font>
    <font>
      <sz val="12"/>
      <color theme="1"/>
      <name val="宋体"/>
      <charset val="134"/>
      <scheme val="minor"/>
    </font>
    <font>
      <b/>
      <sz val="12"/>
      <color theme="1"/>
      <name val="宋体"/>
      <charset val="134"/>
      <scheme val="minor"/>
    </font>
    <font>
      <b/>
      <sz val="20"/>
      <color theme="1"/>
      <name val="宋体"/>
      <charset val="134"/>
      <scheme val="minor"/>
    </font>
    <font>
      <b/>
      <sz val="20"/>
      <name val="SimSun"/>
      <charset val="134"/>
    </font>
    <font>
      <b/>
      <sz val="14"/>
      <name val="SimSun"/>
      <charset val="134"/>
    </font>
    <font>
      <sz val="14"/>
      <name val="SimSun"/>
      <charset val="134"/>
    </font>
    <font>
      <b/>
      <sz val="11"/>
      <color indexed="8"/>
      <name val="宋体"/>
      <charset val="134"/>
    </font>
    <font>
      <b/>
      <sz val="18"/>
      <name val="SimSun"/>
      <charset val="134"/>
    </font>
    <font>
      <b/>
      <sz val="10"/>
      <name val="SimSun"/>
      <charset val="134"/>
    </font>
    <font>
      <b/>
      <sz val="9"/>
      <name val="SimSun"/>
      <charset val="134"/>
    </font>
    <font>
      <b/>
      <sz val="12"/>
      <name val="SimSun"/>
      <charset val="134"/>
    </font>
    <font>
      <sz val="12"/>
      <name val="SimSun"/>
      <charset val="134"/>
    </font>
    <font>
      <sz val="12"/>
      <color indexed="8"/>
      <name val="宋体"/>
      <charset val="134"/>
    </font>
    <font>
      <b/>
      <sz val="17"/>
      <name val="SimSun"/>
      <charset val="134"/>
    </font>
    <font>
      <b/>
      <sz val="10"/>
      <name val="微软雅黑"/>
      <charset val="134"/>
    </font>
    <font>
      <b/>
      <sz val="10"/>
      <name val="宋体"/>
      <charset val="0"/>
    </font>
    <font>
      <b/>
      <sz val="10"/>
      <name val="Arial"/>
      <charset val="0"/>
    </font>
    <font>
      <sz val="10"/>
      <name val="Arial"/>
      <charset val="0"/>
    </font>
    <font>
      <sz val="10"/>
      <name val="宋体"/>
      <charset val="0"/>
    </font>
    <font>
      <sz val="18"/>
      <color indexed="8"/>
      <name val="方正小标宋简体"/>
      <charset val="134"/>
    </font>
    <font>
      <sz val="10"/>
      <name val="SimSun"/>
      <charset val="134"/>
    </font>
    <font>
      <sz val="10"/>
      <color rgb="FFFF0000"/>
      <name val="SimSun"/>
      <charset val="134"/>
    </font>
    <font>
      <b/>
      <sz val="22"/>
      <name val="宋体"/>
      <charset val="134"/>
    </font>
    <font>
      <sz val="12"/>
      <name val="宋体"/>
      <charset val="134"/>
    </font>
    <font>
      <b/>
      <sz val="12"/>
      <name val="宋体"/>
      <charset val="134"/>
    </font>
    <font>
      <sz val="11"/>
      <color theme="1"/>
      <name val="宋体"/>
      <charset val="134"/>
      <scheme val="minor"/>
    </font>
    <font>
      <b/>
      <sz val="18"/>
      <color theme="1"/>
      <name val="宋体"/>
      <charset val="134"/>
      <scheme val="minor"/>
    </font>
    <font>
      <b/>
      <sz val="11"/>
      <color theme="1"/>
      <name val="宋体"/>
      <charset val="134"/>
      <scheme val="minor"/>
    </font>
    <font>
      <sz val="14"/>
      <color theme="1"/>
      <name val="宋体"/>
      <charset val="134"/>
      <scheme val="minor"/>
    </font>
    <font>
      <sz val="24"/>
      <name val="方正小标宋简体"/>
      <charset val="134"/>
    </font>
    <font>
      <sz val="10"/>
      <name val="宋体"/>
      <charset val="134"/>
    </font>
    <font>
      <b/>
      <sz val="10"/>
      <name val="宋体"/>
      <charset val="134"/>
    </font>
    <font>
      <sz val="11"/>
      <name val="宋体"/>
      <charset val="134"/>
      <scheme val="minor"/>
    </font>
    <font>
      <sz val="12"/>
      <name val="宋体"/>
      <charset val="134"/>
      <scheme val="major"/>
    </font>
    <font>
      <b/>
      <sz val="26"/>
      <name val="方正小标宋简体"/>
      <charset val="134"/>
    </font>
    <font>
      <sz val="14"/>
      <name val="宋体"/>
      <charset val="134"/>
    </font>
    <font>
      <b/>
      <sz val="16"/>
      <name val="宋体"/>
      <charset val="134"/>
    </font>
    <font>
      <b/>
      <sz val="14"/>
      <name val="宋体"/>
      <charset val="134"/>
    </font>
    <font>
      <sz val="14"/>
      <name val="宋体"/>
      <charset val="134"/>
      <scheme val="minor"/>
    </font>
    <font>
      <b/>
      <sz val="14"/>
      <name val="宋体"/>
      <charset val="134"/>
      <scheme val="minor"/>
    </font>
    <font>
      <sz val="11"/>
      <name val="宋体"/>
      <charset val="134"/>
    </font>
    <font>
      <b/>
      <sz val="11"/>
      <name val="SimSun"/>
      <charset val="134"/>
    </font>
    <font>
      <b/>
      <sz val="11"/>
      <name val="宋体"/>
      <charset val="134"/>
      <scheme val="major"/>
    </font>
    <font>
      <sz val="10"/>
      <name val="宋体"/>
      <charset val="134"/>
      <scheme val="major"/>
    </font>
    <font>
      <b/>
      <sz val="12"/>
      <color rgb="FFFF0000"/>
      <name val="SimSun"/>
      <charset val="134"/>
    </font>
    <font>
      <b/>
      <sz val="22"/>
      <name val="黑体"/>
      <charset val="134"/>
    </font>
    <font>
      <sz val="10.5"/>
      <name val="Times New Roman"/>
      <charset val="134"/>
    </font>
    <font>
      <sz val="14"/>
      <color rgb="FFFF0000"/>
      <name val="宋体"/>
      <charset val="134"/>
    </font>
    <font>
      <b/>
      <sz val="18"/>
      <name val="宋体"/>
      <charset val="134"/>
    </font>
    <font>
      <sz val="18"/>
      <name val="宋体"/>
      <charset val="134"/>
    </font>
    <font>
      <b/>
      <sz val="24"/>
      <name val="宋体"/>
      <charset val="134"/>
    </font>
    <font>
      <sz val="18"/>
      <color indexed="8"/>
      <name val="宋体"/>
      <charset val="134"/>
    </font>
    <font>
      <sz val="16"/>
      <name val="黑体"/>
      <charset val="134"/>
    </font>
    <font>
      <sz val="48"/>
      <name val="宋体"/>
      <charset val="134"/>
    </font>
    <font>
      <sz val="48"/>
      <name val="方正小标宋_GBK"/>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indexed="8"/>
      <name val="宋体"/>
      <charset val="134"/>
    </font>
    <font>
      <b/>
      <sz val="24"/>
      <name val="Times New Roman"/>
      <charset val="134"/>
    </font>
    <font>
      <b/>
      <sz val="9"/>
      <name val="宋体"/>
      <charset val="134"/>
    </font>
    <font>
      <sz val="9"/>
      <name val="宋体"/>
      <charset val="134"/>
    </font>
  </fonts>
  <fills count="36">
    <fill>
      <patternFill patternType="none"/>
    </fill>
    <fill>
      <patternFill patternType="gray125"/>
    </fill>
    <fill>
      <patternFill patternType="solid">
        <fgColor theme="0"/>
        <bgColor indexed="64"/>
      </patternFill>
    </fill>
    <fill>
      <patternFill patternType="solid">
        <fgColor theme="0"/>
        <bgColor rgb="FFDEDEDE"/>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indexed="8"/>
      </right>
      <top style="thin">
        <color indexed="8"/>
      </top>
      <bottom style="thin">
        <color indexed="8"/>
      </bottom>
      <diagonal/>
    </border>
    <border>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26" fillId="0" borderId="0" applyFont="0" applyFill="0" applyBorder="0" applyAlignment="0" applyProtection="0">
      <alignment vertical="center"/>
    </xf>
    <xf numFmtId="9" fontId="26" fillId="0" borderId="0" applyFont="0" applyFill="0" applyBorder="0" applyAlignment="0" applyProtection="0">
      <alignment vertical="center"/>
    </xf>
    <xf numFmtId="41" fontId="26" fillId="0" borderId="0" applyFont="0" applyFill="0" applyBorder="0" applyAlignment="0" applyProtection="0">
      <alignment vertical="center"/>
    </xf>
    <xf numFmtId="42" fontId="2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26" fillId="5" borderId="29"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30" applyNumberFormat="0" applyFill="0" applyAlignment="0" applyProtection="0">
      <alignment vertical="center"/>
    </xf>
    <xf numFmtId="0" fontId="63" fillId="0" borderId="30" applyNumberFormat="0" applyFill="0" applyAlignment="0" applyProtection="0">
      <alignment vertical="center"/>
    </xf>
    <xf numFmtId="0" fontId="64" fillId="0" borderId="31" applyNumberFormat="0" applyFill="0" applyAlignment="0" applyProtection="0">
      <alignment vertical="center"/>
    </xf>
    <xf numFmtId="0" fontId="64" fillId="0" borderId="0" applyNumberFormat="0" applyFill="0" applyBorder="0" applyAlignment="0" applyProtection="0">
      <alignment vertical="center"/>
    </xf>
    <xf numFmtId="0" fontId="65" fillId="6" borderId="32" applyNumberFormat="0" applyAlignment="0" applyProtection="0">
      <alignment vertical="center"/>
    </xf>
    <xf numFmtId="0" fontId="66" fillId="7" borderId="33" applyNumberFormat="0" applyAlignment="0" applyProtection="0">
      <alignment vertical="center"/>
    </xf>
    <xf numFmtId="0" fontId="67" fillId="7" borderId="32" applyNumberFormat="0" applyAlignment="0" applyProtection="0">
      <alignment vertical="center"/>
    </xf>
    <xf numFmtId="0" fontId="68" fillId="8" borderId="34" applyNumberFormat="0" applyAlignment="0" applyProtection="0">
      <alignment vertical="center"/>
    </xf>
    <xf numFmtId="0" fontId="69" fillId="0" borderId="35" applyNumberFormat="0" applyFill="0" applyAlignment="0" applyProtection="0">
      <alignment vertical="center"/>
    </xf>
    <xf numFmtId="0" fontId="70" fillId="0" borderId="36" applyNumberFormat="0" applyFill="0" applyAlignment="0" applyProtection="0">
      <alignment vertical="center"/>
    </xf>
    <xf numFmtId="0" fontId="71" fillId="9" borderId="0" applyNumberFormat="0" applyBorder="0" applyAlignment="0" applyProtection="0">
      <alignment vertical="center"/>
    </xf>
    <xf numFmtId="0" fontId="72" fillId="10"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5" fillId="13" borderId="0" applyNumberFormat="0" applyBorder="0" applyAlignment="0" applyProtection="0">
      <alignment vertical="center"/>
    </xf>
    <xf numFmtId="0" fontId="75" fillId="14" borderId="0" applyNumberFormat="0" applyBorder="0" applyAlignment="0" applyProtection="0">
      <alignment vertical="center"/>
    </xf>
    <xf numFmtId="0" fontId="74" fillId="15" borderId="0" applyNumberFormat="0" applyBorder="0" applyAlignment="0" applyProtection="0">
      <alignment vertical="center"/>
    </xf>
    <xf numFmtId="0" fontId="74" fillId="16" borderId="0" applyNumberFormat="0" applyBorder="0" applyAlignment="0" applyProtection="0">
      <alignment vertical="center"/>
    </xf>
    <xf numFmtId="0" fontId="75" fillId="17" borderId="0" applyNumberFormat="0" applyBorder="0" applyAlignment="0" applyProtection="0">
      <alignment vertical="center"/>
    </xf>
    <xf numFmtId="0" fontId="75" fillId="18" borderId="0" applyNumberFormat="0" applyBorder="0" applyAlignment="0" applyProtection="0">
      <alignment vertical="center"/>
    </xf>
    <xf numFmtId="0" fontId="74" fillId="19" borderId="0" applyNumberFormat="0" applyBorder="0" applyAlignment="0" applyProtection="0">
      <alignment vertical="center"/>
    </xf>
    <xf numFmtId="0" fontId="74"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4" fillId="23" borderId="0" applyNumberFormat="0" applyBorder="0" applyAlignment="0" applyProtection="0">
      <alignment vertical="center"/>
    </xf>
    <xf numFmtId="0" fontId="74"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4" fillId="27" borderId="0" applyNumberFormat="0" applyBorder="0" applyAlignment="0" applyProtection="0">
      <alignment vertical="center"/>
    </xf>
    <xf numFmtId="0" fontId="74"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4" fillId="31" borderId="0" applyNumberFormat="0" applyBorder="0" applyAlignment="0" applyProtection="0">
      <alignment vertical="center"/>
    </xf>
    <xf numFmtId="0" fontId="74"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4" fillId="35" borderId="0" applyNumberFormat="0" applyBorder="0" applyAlignment="0" applyProtection="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cellStyleXfs>
  <cellXfs count="262">
    <xf numFmtId="0" fontId="0" fillId="0" borderId="0" xfId="0">
      <alignment vertical="center"/>
    </xf>
    <xf numFmtId="0" fontId="1" fillId="0" borderId="0" xfId="0" applyNumberFormat="1" applyFont="1" applyFill="1" applyAlignment="1">
      <alignment vertical="center"/>
    </xf>
    <xf numFmtId="0" fontId="2" fillId="0" borderId="0" xfId="0" applyNumberFormat="1" applyFont="1" applyFill="1" applyAlignment="1">
      <alignment horizontal="center" vertical="center" wrapText="1"/>
    </xf>
    <xf numFmtId="0" fontId="1" fillId="0" borderId="0" xfId="0" applyNumberFormat="1" applyFont="1" applyFill="1" applyAlignment="1">
      <alignment vertical="center" wrapText="1"/>
    </xf>
    <xf numFmtId="0" fontId="2" fillId="0" borderId="0" xfId="0" applyNumberFormat="1" applyFont="1" applyFill="1" applyAlignment="1">
      <alignment vertical="center"/>
    </xf>
    <xf numFmtId="0" fontId="1" fillId="0" borderId="0" xfId="0" applyNumberFormat="1" applyFont="1" applyFill="1" applyAlignment="1">
      <alignment horizontal="center" vertical="center"/>
    </xf>
    <xf numFmtId="0" fontId="1" fillId="0" borderId="0" xfId="0" applyNumberFormat="1" applyFont="1" applyFill="1" applyAlignment="1">
      <alignment horizontal="left" vertical="center"/>
    </xf>
    <xf numFmtId="0" fontId="3" fillId="0" borderId="0" xfId="0" applyNumberFormat="1" applyFont="1" applyFill="1" applyAlignment="1">
      <alignment horizontal="center" vertical="center"/>
    </xf>
    <xf numFmtId="0" fontId="3" fillId="0" borderId="0" xfId="0" applyNumberFormat="1" applyFont="1" applyFill="1" applyAlignment="1">
      <alignment horizontal="left" vertical="center"/>
    </xf>
    <xf numFmtId="0" fontId="2"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vertical="center" wrapText="1"/>
    </xf>
    <xf numFmtId="176" fontId="1" fillId="0" borderId="1" xfId="0" applyNumberFormat="1" applyFont="1" applyFill="1" applyBorder="1" applyAlignment="1">
      <alignment horizontal="right" vertical="center" wrapText="1"/>
    </xf>
    <xf numFmtId="0" fontId="2"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176" fontId="2" fillId="0" borderId="1" xfId="0" applyNumberFormat="1" applyFont="1" applyFill="1" applyBorder="1" applyAlignment="1">
      <alignment vertical="center"/>
    </xf>
    <xf numFmtId="0" fontId="0" fillId="2" borderId="0" xfId="0" applyFill="1">
      <alignment vertical="center"/>
    </xf>
    <xf numFmtId="0" fontId="4" fillId="0" borderId="0" xfId="0" applyFont="1" applyBorder="1" applyAlignment="1">
      <alignment horizontal="center" vertical="center" wrapText="1"/>
    </xf>
    <xf numFmtId="0" fontId="5" fillId="0" borderId="0" xfId="0" applyFont="1" applyBorder="1" applyAlignment="1">
      <alignment vertical="center" wrapText="1"/>
    </xf>
    <xf numFmtId="0" fontId="5" fillId="0" borderId="0" xfId="0" applyFont="1" applyBorder="1" applyAlignment="1">
      <alignment horizontal="right" vertical="center" wrapText="1"/>
    </xf>
    <xf numFmtId="0" fontId="5" fillId="3" borderId="4" xfId="0" applyFont="1" applyFill="1" applyBorder="1" applyAlignment="1">
      <alignment horizontal="center" vertical="center" wrapText="1"/>
    </xf>
    <xf numFmtId="0" fontId="5" fillId="0" borderId="4" xfId="0" applyFont="1" applyBorder="1" applyAlignment="1">
      <alignment horizontal="left" vertical="center" wrapText="1"/>
    </xf>
    <xf numFmtId="4" fontId="6" fillId="0" borderId="4" xfId="0" applyNumberFormat="1" applyFont="1" applyBorder="1" applyAlignment="1">
      <alignment horizontal="right" vertical="center" wrapText="1"/>
    </xf>
    <xf numFmtId="0" fontId="6" fillId="0" borderId="4" xfId="0" applyFont="1" applyBorder="1" applyAlignment="1">
      <alignment horizontal="left" vertical="center" wrapText="1"/>
    </xf>
    <xf numFmtId="0" fontId="7" fillId="0" borderId="0" xfId="0" applyFont="1">
      <alignment vertical="center"/>
    </xf>
    <xf numFmtId="0" fontId="8" fillId="0" borderId="0" xfId="0" applyFont="1" applyBorder="1" applyAlignment="1">
      <alignment horizontal="center" vertical="center" wrapText="1"/>
    </xf>
    <xf numFmtId="0" fontId="9" fillId="0" borderId="0" xfId="0" applyFont="1" applyBorder="1" applyAlignment="1">
      <alignment vertical="center" wrapText="1"/>
    </xf>
    <xf numFmtId="0" fontId="10" fillId="0" borderId="0" xfId="0" applyFont="1" applyBorder="1" applyAlignment="1">
      <alignment vertical="center" wrapText="1"/>
    </xf>
    <xf numFmtId="0" fontId="11" fillId="3" borderId="4"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0" borderId="4" xfId="0" applyFont="1" applyBorder="1" applyAlignment="1">
      <alignment horizontal="left" vertical="center" wrapText="1"/>
    </xf>
    <xf numFmtId="4" fontId="11" fillId="0" borderId="4" xfId="0" applyNumberFormat="1" applyFont="1" applyBorder="1" applyAlignment="1">
      <alignment horizontal="right" vertical="center" wrapText="1"/>
    </xf>
    <xf numFmtId="0" fontId="12" fillId="0" borderId="4" xfId="0" applyFont="1" applyBorder="1" applyAlignment="1">
      <alignment horizontal="left" vertical="center" wrapText="1"/>
    </xf>
    <xf numFmtId="4" fontId="12" fillId="0" borderId="4" xfId="0" applyNumberFormat="1" applyFont="1" applyBorder="1" applyAlignment="1">
      <alignment horizontal="right" vertical="center" wrapText="1"/>
    </xf>
    <xf numFmtId="0" fontId="11" fillId="0" borderId="4" xfId="0" applyFont="1" applyBorder="1" applyAlignment="1">
      <alignment horizontal="center" vertical="center" wrapText="1"/>
    </xf>
    <xf numFmtId="0" fontId="13" fillId="0" borderId="0" xfId="0" applyFont="1">
      <alignment vertical="center"/>
    </xf>
    <xf numFmtId="0" fontId="9" fillId="0" borderId="0" xfId="0" applyFont="1" applyAlignment="1">
      <alignment vertical="center" wrapText="1"/>
    </xf>
    <xf numFmtId="0" fontId="9" fillId="0" borderId="0" xfId="0" applyFont="1" applyBorder="1" applyAlignment="1">
      <alignment horizontal="center" vertical="center" wrapText="1"/>
    </xf>
    <xf numFmtId="0" fontId="11" fillId="3"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0" fillId="0" borderId="0" xfId="0" applyAlignment="1">
      <alignment vertical="center" wrapText="1"/>
    </xf>
    <xf numFmtId="0" fontId="0" fillId="2" borderId="0" xfId="0" applyFill="1" applyAlignment="1">
      <alignment vertical="center" wrapText="1"/>
    </xf>
    <xf numFmtId="0" fontId="0" fillId="0" borderId="0" xfId="0" applyAlignment="1">
      <alignment horizontal="left" vertical="center" wrapText="1"/>
    </xf>
    <xf numFmtId="0" fontId="14" fillId="0" borderId="0" xfId="0" applyFont="1" applyAlignment="1">
      <alignment horizontal="center" vertical="center" wrapText="1"/>
    </xf>
    <xf numFmtId="0" fontId="9" fillId="0" borderId="0" xfId="0" applyFont="1" applyBorder="1" applyAlignment="1">
      <alignment horizontal="left" vertical="center" wrapText="1"/>
    </xf>
    <xf numFmtId="0" fontId="15" fillId="0" borderId="1" xfId="0" applyFont="1" applyFill="1" applyBorder="1" applyAlignment="1">
      <alignment horizontal="center" vertical="center" wrapText="1"/>
    </xf>
    <xf numFmtId="0" fontId="16" fillId="0" borderId="1" xfId="51" applyFont="1" applyFill="1" applyBorder="1" applyAlignment="1">
      <alignment horizontal="center" vertical="center" wrapText="1"/>
    </xf>
    <xf numFmtId="0" fontId="17" fillId="0" borderId="1" xfId="51" applyFont="1" applyFill="1" applyBorder="1" applyAlignment="1">
      <alignment horizontal="center" vertical="center" wrapText="1"/>
    </xf>
    <xf numFmtId="0" fontId="18" fillId="0" borderId="10" xfId="51" applyFont="1" applyFill="1" applyBorder="1" applyAlignment="1">
      <alignment vertical="center" wrapText="1"/>
    </xf>
    <xf numFmtId="0" fontId="18" fillId="0" borderId="1" xfId="51" applyFont="1" applyFill="1" applyBorder="1" applyAlignment="1">
      <alignment vertical="center" wrapText="1"/>
    </xf>
    <xf numFmtId="0" fontId="18" fillId="0" borderId="11" xfId="51" applyFont="1" applyFill="1" applyBorder="1" applyAlignment="1">
      <alignment vertical="center" wrapText="1"/>
    </xf>
    <xf numFmtId="0" fontId="18" fillId="0" borderId="12" xfId="51" applyFont="1" applyFill="1" applyBorder="1" applyAlignment="1">
      <alignment vertical="center" wrapText="1"/>
    </xf>
    <xf numFmtId="43" fontId="17" fillId="0" borderId="1" xfId="1" applyFont="1" applyBorder="1" applyAlignment="1">
      <alignment horizontal="center" vertical="center" wrapText="1"/>
    </xf>
    <xf numFmtId="43" fontId="18" fillId="0" borderId="1" xfId="1" applyFont="1" applyBorder="1" applyAlignment="1">
      <alignment vertical="center" wrapText="1"/>
    </xf>
    <xf numFmtId="0" fontId="19" fillId="0" borderId="1" xfId="51" applyFont="1" applyFill="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13" xfId="0" applyBorder="1" applyAlignment="1">
      <alignment vertical="center" wrapText="1"/>
    </xf>
    <xf numFmtId="0" fontId="0" fillId="0" borderId="1" xfId="0" applyBorder="1" applyAlignment="1">
      <alignment vertical="center" wrapText="1"/>
    </xf>
    <xf numFmtId="0" fontId="0" fillId="0" borderId="0" xfId="0" applyFont="1">
      <alignment vertical="center"/>
    </xf>
    <xf numFmtId="177" fontId="0" fillId="0" borderId="0" xfId="0" applyNumberFormat="1">
      <alignment vertical="center"/>
    </xf>
    <xf numFmtId="0" fontId="20" fillId="0" borderId="0" xfId="0" applyFont="1" applyAlignment="1">
      <alignment horizontal="center" vertical="center"/>
    </xf>
    <xf numFmtId="177" fontId="20" fillId="0" borderId="0" xfId="0" applyNumberFormat="1" applyFont="1" applyAlignment="1">
      <alignment horizontal="center" vertical="center"/>
    </xf>
    <xf numFmtId="177" fontId="9" fillId="0" borderId="0" xfId="0" applyNumberFormat="1" applyFont="1" applyBorder="1" applyAlignment="1">
      <alignment horizontal="right" vertical="center" wrapText="1"/>
    </xf>
    <xf numFmtId="0" fontId="9" fillId="0" borderId="4" xfId="0" applyFont="1" applyFill="1" applyBorder="1" applyAlignment="1">
      <alignment horizontal="center" vertical="center" wrapText="1"/>
    </xf>
    <xf numFmtId="177" fontId="9" fillId="0" borderId="4"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177" fontId="9" fillId="0" borderId="4" xfId="0" applyNumberFormat="1" applyFont="1" applyBorder="1" applyAlignment="1">
      <alignment horizontal="right" vertical="center" wrapText="1"/>
    </xf>
    <xf numFmtId="0" fontId="9" fillId="0" borderId="4" xfId="0" applyFont="1" applyBorder="1" applyAlignment="1">
      <alignment vertical="center" wrapText="1"/>
    </xf>
    <xf numFmtId="0" fontId="21" fillId="0" borderId="4" xfId="0" applyFont="1" applyBorder="1" applyAlignment="1">
      <alignment vertical="center" wrapText="1"/>
    </xf>
    <xf numFmtId="177" fontId="21" fillId="0" borderId="4" xfId="0" applyNumberFormat="1" applyFont="1" applyBorder="1" applyAlignment="1">
      <alignment horizontal="right" vertical="center" wrapText="1"/>
    </xf>
    <xf numFmtId="177" fontId="22" fillId="0" borderId="4" xfId="0" applyNumberFormat="1" applyFont="1" applyBorder="1" applyAlignment="1">
      <alignment horizontal="right" vertical="center" wrapText="1"/>
    </xf>
    <xf numFmtId="0" fontId="21" fillId="0" borderId="4" xfId="0" applyFont="1" applyBorder="1" applyAlignment="1">
      <alignment horizontal="left" vertical="center" wrapText="1"/>
    </xf>
    <xf numFmtId="0" fontId="9" fillId="0" borderId="4" xfId="0" applyFont="1" applyBorder="1" applyAlignment="1">
      <alignment horizontal="center" vertical="center" wrapText="1"/>
    </xf>
    <xf numFmtId="178" fontId="0" fillId="0" borderId="0" xfId="0" applyNumberFormat="1">
      <alignment vertical="center"/>
    </xf>
    <xf numFmtId="0" fontId="0" fillId="0" borderId="0" xfId="0" applyAlignment="1">
      <alignment horizontal="center" vertical="center"/>
    </xf>
    <xf numFmtId="0" fontId="23" fillId="0" borderId="0" xfId="0" applyFont="1" applyAlignment="1">
      <alignment horizontal="center"/>
    </xf>
    <xf numFmtId="0" fontId="24" fillId="0" borderId="0" xfId="0" applyFont="1" applyAlignment="1">
      <alignment horizontal="right" vertical="center" wrapText="1"/>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Border="1" applyAlignment="1">
      <alignment horizontal="left" vertical="center"/>
    </xf>
    <xf numFmtId="0" fontId="0" fillId="0" borderId="1" xfId="0" applyFont="1" applyBorder="1" applyAlignment="1">
      <alignment vertical="center" wrapText="1"/>
    </xf>
    <xf numFmtId="0" fontId="25" fillId="0" borderId="1" xfId="0" applyFont="1" applyBorder="1">
      <alignment vertical="center"/>
    </xf>
    <xf numFmtId="0" fontId="24" fillId="0" borderId="1" xfId="0" applyFont="1" applyBorder="1" applyAlignment="1">
      <alignment horizontal="left" vertical="center" wrapText="1"/>
    </xf>
    <xf numFmtId="0" fontId="25" fillId="0" borderId="1" xfId="0" applyFont="1" applyBorder="1" applyAlignment="1">
      <alignment vertical="center" wrapText="1"/>
    </xf>
    <xf numFmtId="0" fontId="24" fillId="4" borderId="1" xfId="0" applyFont="1" applyFill="1" applyBorder="1" applyAlignment="1">
      <alignment horizontal="left" vertical="center" wrapText="1"/>
    </xf>
    <xf numFmtId="0" fontId="0" fillId="0" borderId="1" xfId="0" applyBorder="1">
      <alignment vertical="center"/>
    </xf>
    <xf numFmtId="0" fontId="24" fillId="0" borderId="1" xfId="0" applyFont="1" applyBorder="1" applyAlignment="1">
      <alignment horizontal="left" vertical="center"/>
    </xf>
    <xf numFmtId="0" fontId="0" fillId="4" borderId="0" xfId="0" applyFill="1">
      <alignment vertical="center"/>
    </xf>
    <xf numFmtId="0" fontId="25"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24" fillId="0" borderId="1" xfId="0" applyFont="1" applyFill="1" applyBorder="1" applyAlignment="1">
      <alignment horizontal="left" vertical="center" wrapText="1"/>
    </xf>
    <xf numFmtId="0" fontId="0" fillId="0" borderId="1" xfId="0" applyFill="1" applyBorder="1">
      <alignment vertical="center"/>
    </xf>
    <xf numFmtId="0" fontId="25" fillId="0" borderId="1" xfId="0" applyFont="1" applyFill="1" applyBorder="1" applyAlignment="1">
      <alignment horizontal="center" vertical="center"/>
    </xf>
    <xf numFmtId="0" fontId="7" fillId="0" borderId="1" xfId="0" applyFont="1" applyBorder="1" applyAlignment="1">
      <alignment horizontal="center" vertical="center"/>
    </xf>
    <xf numFmtId="0" fontId="26" fillId="0" borderId="0" xfId="0" applyFont="1" applyFill="1" applyAlignment="1">
      <alignment vertical="center"/>
    </xf>
    <xf numFmtId="0" fontId="27" fillId="0" borderId="0" xfId="0" applyFont="1" applyFill="1" applyAlignment="1">
      <alignment horizontal="center" vertical="center"/>
    </xf>
    <xf numFmtId="0" fontId="26" fillId="0" borderId="0" xfId="0" applyFont="1" applyFill="1" applyAlignment="1">
      <alignment horizontal="right" vertical="center"/>
    </xf>
    <xf numFmtId="0" fontId="26" fillId="0" borderId="1" xfId="0" applyFont="1" applyFill="1" applyBorder="1" applyAlignment="1">
      <alignment horizontal="center" vertical="center"/>
    </xf>
    <xf numFmtId="0" fontId="28" fillId="0" borderId="1" xfId="0" applyFont="1" applyFill="1" applyBorder="1" applyAlignment="1">
      <alignment vertical="center"/>
    </xf>
    <xf numFmtId="179" fontId="26" fillId="0" borderId="1" xfId="0" applyNumberFormat="1" applyFont="1" applyFill="1" applyBorder="1" applyAlignment="1">
      <alignment vertical="center"/>
    </xf>
    <xf numFmtId="0" fontId="26" fillId="0" borderId="1" xfId="0" applyFont="1" applyFill="1" applyBorder="1" applyAlignment="1">
      <alignment vertical="center" wrapText="1"/>
    </xf>
    <xf numFmtId="0" fontId="26" fillId="0" borderId="1" xfId="0" applyFont="1" applyFill="1" applyBorder="1" applyAlignment="1">
      <alignment vertical="center"/>
    </xf>
    <xf numFmtId="0" fontId="28" fillId="0" borderId="1" xfId="0" applyFont="1" applyFill="1" applyBorder="1" applyAlignment="1">
      <alignment horizontal="center" vertical="center"/>
    </xf>
    <xf numFmtId="0" fontId="29" fillId="0" borderId="0" xfId="0" applyFont="1">
      <alignment vertical="center"/>
    </xf>
    <xf numFmtId="0" fontId="29" fillId="0" borderId="0" xfId="0" applyFont="1" applyAlignment="1">
      <alignment horizontal="center" vertical="center"/>
    </xf>
    <xf numFmtId="0" fontId="30" fillId="0" borderId="0" xfId="0" applyFont="1" applyFill="1" applyBorder="1" applyAlignment="1">
      <alignment horizontal="center" vertical="center" wrapText="1"/>
    </xf>
    <xf numFmtId="0" fontId="29" fillId="0" borderId="0" xfId="0" applyFont="1" applyAlignment="1">
      <alignment horizontal="right" vertical="center" wrapText="1"/>
    </xf>
    <xf numFmtId="0" fontId="29" fillId="0" borderId="1" xfId="0" applyFont="1" applyBorder="1" applyAlignment="1">
      <alignment horizontal="center" vertical="center"/>
    </xf>
    <xf numFmtId="0" fontId="29" fillId="0" borderId="1" xfId="0" applyFont="1" applyBorder="1" applyAlignment="1">
      <alignment horizontal="center" vertical="center" wrapText="1"/>
    </xf>
    <xf numFmtId="0" fontId="29" fillId="0" borderId="1" xfId="0" applyFont="1" applyBorder="1">
      <alignment vertical="center"/>
    </xf>
    <xf numFmtId="0" fontId="29" fillId="0" borderId="1" xfId="0" applyFont="1" applyBorder="1" applyAlignment="1">
      <alignment vertical="center" wrapText="1"/>
    </xf>
    <xf numFmtId="0" fontId="29" fillId="0" borderId="1" xfId="0" applyFont="1" applyFill="1" applyBorder="1" applyAlignment="1">
      <alignment horizontal="center" vertical="center"/>
    </xf>
    <xf numFmtId="0" fontId="29" fillId="0" borderId="0" xfId="0" applyFont="1" applyAlignment="1">
      <alignment vertical="center" wrapText="1"/>
    </xf>
    <xf numFmtId="0" fontId="25" fillId="0" borderId="0" xfId="0" applyFont="1" applyFill="1" applyBorder="1" applyAlignment="1">
      <alignment horizontal="center" vertical="center" wrapText="1"/>
    </xf>
    <xf numFmtId="0" fontId="24" fillId="0" borderId="0" xfId="0" applyFont="1" applyFill="1" applyBorder="1" applyAlignment="1">
      <alignment vertical="center" wrapText="1"/>
    </xf>
    <xf numFmtId="0" fontId="12" fillId="0" borderId="0" xfId="0" applyFont="1" applyFill="1" applyBorder="1" applyAlignment="1">
      <alignment vertical="center" wrapText="1"/>
    </xf>
    <xf numFmtId="0" fontId="31" fillId="0" borderId="0" xfId="0" applyFont="1" applyFill="1" applyBorder="1" applyAlignment="1">
      <alignment vertical="center" wrapText="1"/>
    </xf>
    <xf numFmtId="0" fontId="31" fillId="0" borderId="0" xfId="0" applyFont="1" applyFill="1" applyBorder="1" applyAlignment="1">
      <alignment horizontal="left" vertical="center" wrapText="1"/>
    </xf>
    <xf numFmtId="178" fontId="32" fillId="0" borderId="0" xfId="0" applyNumberFormat="1" applyFont="1" applyFill="1" applyBorder="1" applyAlignment="1">
      <alignment horizontal="center" vertical="center" wrapText="1"/>
    </xf>
    <xf numFmtId="178" fontId="31" fillId="0" borderId="0" xfId="0" applyNumberFormat="1" applyFont="1" applyFill="1" applyBorder="1" applyAlignment="1">
      <alignment horizontal="center" vertical="center" wrapText="1"/>
    </xf>
    <xf numFmtId="0" fontId="31" fillId="0" borderId="0" xfId="0" applyFont="1" applyFill="1" applyBorder="1" applyAlignment="1">
      <alignment horizontal="justify" vertical="center" wrapText="1"/>
    </xf>
    <xf numFmtId="178" fontId="31" fillId="0" borderId="0" xfId="1" applyNumberFormat="1" applyFont="1" applyFill="1" applyAlignment="1">
      <alignment horizontal="center" vertical="center" wrapText="1"/>
    </xf>
    <xf numFmtId="0" fontId="33" fillId="0" borderId="0" xfId="0" applyFont="1" applyFill="1" applyBorder="1" applyAlignment="1">
      <alignment vertical="center"/>
    </xf>
    <xf numFmtId="0" fontId="34" fillId="0" borderId="0" xfId="0" applyFont="1" applyFill="1">
      <alignment vertical="center"/>
    </xf>
    <xf numFmtId="0" fontId="32" fillId="0" borderId="0" xfId="0" applyFont="1" applyFill="1" applyBorder="1" applyAlignment="1">
      <alignment horizontal="left" vertical="center" wrapText="1"/>
    </xf>
    <xf numFmtId="0" fontId="35" fillId="0" borderId="0" xfId="0" applyFont="1" applyFill="1" applyAlignment="1">
      <alignment horizontal="center" vertical="center" wrapText="1"/>
    </xf>
    <xf numFmtId="0" fontId="35" fillId="0" borderId="0" xfId="0" applyFont="1" applyFill="1" applyAlignment="1">
      <alignment horizontal="justify" vertical="center" wrapText="1"/>
    </xf>
    <xf numFmtId="0" fontId="36" fillId="0" borderId="14" xfId="0" applyFont="1" applyFill="1" applyBorder="1" applyAlignment="1">
      <alignment horizontal="center" vertical="center" wrapText="1"/>
    </xf>
    <xf numFmtId="178" fontId="36" fillId="0" borderId="14" xfId="0" applyNumberFormat="1" applyFont="1" applyFill="1" applyBorder="1" applyAlignment="1">
      <alignment horizontal="center" vertical="center" wrapText="1"/>
    </xf>
    <xf numFmtId="0" fontId="36" fillId="0" borderId="14" xfId="0" applyFont="1" applyFill="1" applyBorder="1" applyAlignment="1">
      <alignment horizontal="justify" vertical="center" wrapText="1"/>
    </xf>
    <xf numFmtId="178" fontId="36" fillId="0" borderId="0" xfId="1" applyNumberFormat="1" applyFont="1" applyFill="1" applyAlignment="1">
      <alignment horizontal="center" vertical="center" wrapText="1"/>
    </xf>
    <xf numFmtId="0" fontId="36" fillId="0" borderId="14" xfId="0" applyFont="1" applyFill="1" applyBorder="1" applyAlignment="1">
      <alignment horizontal="right" vertical="center" wrapText="1"/>
    </xf>
    <xf numFmtId="0" fontId="37" fillId="0" borderId="1" xfId="0" applyFont="1" applyFill="1" applyBorder="1" applyAlignment="1">
      <alignment horizontal="center" vertical="center" wrapText="1"/>
    </xf>
    <xf numFmtId="0" fontId="37" fillId="0" borderId="1" xfId="0" applyFont="1" applyFill="1" applyBorder="1" applyAlignment="1">
      <alignment horizontal="left" vertical="center" wrapText="1"/>
    </xf>
    <xf numFmtId="178" fontId="37" fillId="0" borderId="2" xfId="0" applyNumberFormat="1" applyFont="1" applyFill="1" applyBorder="1" applyAlignment="1">
      <alignment horizontal="center" vertical="center" wrapText="1"/>
    </xf>
    <xf numFmtId="178" fontId="37" fillId="0" borderId="3" xfId="0" applyNumberFormat="1" applyFont="1" applyFill="1" applyBorder="1" applyAlignment="1">
      <alignment horizontal="center" vertical="center" wrapText="1"/>
    </xf>
    <xf numFmtId="178" fontId="37" fillId="0" borderId="3" xfId="0" applyNumberFormat="1" applyFont="1" applyFill="1" applyBorder="1" applyAlignment="1">
      <alignment horizontal="justify" vertical="center" wrapText="1"/>
    </xf>
    <xf numFmtId="178" fontId="37" fillId="0" borderId="13" xfId="0" applyNumberFormat="1" applyFont="1" applyFill="1" applyBorder="1" applyAlignment="1">
      <alignment horizontal="justify" vertical="center" wrapText="1"/>
    </xf>
    <xf numFmtId="178" fontId="37" fillId="0" borderId="1" xfId="0" applyNumberFormat="1" applyFont="1" applyFill="1" applyBorder="1" applyAlignment="1">
      <alignment horizontal="center" vertical="center" wrapText="1"/>
    </xf>
    <xf numFmtId="0" fontId="37" fillId="0" borderId="1" xfId="0" applyFont="1" applyFill="1" applyBorder="1" applyAlignment="1">
      <alignment horizontal="justify" vertical="center" wrapText="1"/>
    </xf>
    <xf numFmtId="178" fontId="37" fillId="0" borderId="1" xfId="1" applyNumberFormat="1" applyFont="1" applyFill="1" applyBorder="1" applyAlignment="1">
      <alignment horizontal="center" vertical="center" wrapText="1"/>
    </xf>
    <xf numFmtId="178" fontId="37" fillId="0" borderId="2" xfId="1" applyNumberFormat="1" applyFont="1" applyFill="1" applyBorder="1" applyAlignment="1">
      <alignment horizontal="center" vertical="center" wrapText="1"/>
    </xf>
    <xf numFmtId="0" fontId="37" fillId="0" borderId="13" xfId="0" applyFont="1" applyFill="1" applyBorder="1" applyAlignment="1">
      <alignment horizontal="justify" vertical="center" wrapText="1"/>
    </xf>
    <xf numFmtId="0" fontId="36"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178" fontId="38" fillId="0" borderId="1" xfId="0" applyNumberFormat="1" applyFont="1" applyFill="1" applyBorder="1" applyAlignment="1">
      <alignment horizontal="center" vertical="center" wrapText="1"/>
    </xf>
    <xf numFmtId="178" fontId="38" fillId="0" borderId="1" xfId="0" applyNumberFormat="1" applyFont="1" applyFill="1" applyBorder="1" applyAlignment="1">
      <alignment horizontal="justify" vertical="center" wrapText="1"/>
    </xf>
    <xf numFmtId="0" fontId="39" fillId="0" borderId="1" xfId="0" applyFont="1" applyFill="1" applyBorder="1" applyAlignment="1">
      <alignment horizontal="center" vertical="center" wrapText="1"/>
    </xf>
    <xf numFmtId="0" fontId="40" fillId="0" borderId="1" xfId="0" applyFont="1" applyFill="1" applyBorder="1" applyAlignment="1">
      <alignment horizontal="left" vertical="center" wrapText="1"/>
    </xf>
    <xf numFmtId="178" fontId="39" fillId="0" borderId="1" xfId="0" applyNumberFormat="1" applyFont="1" applyFill="1" applyBorder="1" applyAlignment="1">
      <alignment horizontal="center" vertical="center" wrapText="1"/>
    </xf>
    <xf numFmtId="178" fontId="39" fillId="0" borderId="1" xfId="0" applyNumberFormat="1" applyFont="1" applyFill="1" applyBorder="1" applyAlignment="1">
      <alignment horizontal="justify" vertical="center" wrapText="1"/>
    </xf>
    <xf numFmtId="0" fontId="39" fillId="0" borderId="1" xfId="0" applyFont="1" applyFill="1" applyBorder="1" applyAlignment="1">
      <alignment horizontal="left" vertical="center" wrapText="1"/>
    </xf>
    <xf numFmtId="0" fontId="39" fillId="0" borderId="1" xfId="0" applyNumberFormat="1" applyFont="1" applyFill="1" applyBorder="1" applyAlignment="1">
      <alignment horizontal="justify" vertical="center" wrapText="1"/>
    </xf>
    <xf numFmtId="178" fontId="39" fillId="0" borderId="1" xfId="1" applyNumberFormat="1" applyFont="1" applyFill="1" applyBorder="1" applyAlignment="1">
      <alignment horizontal="center" vertical="center" wrapText="1"/>
    </xf>
    <xf numFmtId="0" fontId="39" fillId="0" borderId="1" xfId="0" applyFont="1" applyFill="1" applyBorder="1" applyAlignment="1">
      <alignment horizontal="justify" vertical="center" wrapText="1"/>
    </xf>
    <xf numFmtId="0" fontId="39" fillId="0" borderId="1" xfId="0" applyNumberFormat="1" applyFont="1" applyFill="1" applyBorder="1" applyAlignment="1">
      <alignment horizontal="center" vertical="center" wrapText="1"/>
    </xf>
    <xf numFmtId="0" fontId="39" fillId="0" borderId="1" xfId="51" applyFont="1" applyFill="1" applyBorder="1" applyAlignment="1">
      <alignment horizontal="justify" vertical="center" wrapText="1"/>
    </xf>
    <xf numFmtId="0" fontId="39" fillId="0" borderId="1" xfId="0" applyFont="1" applyFill="1" applyBorder="1" applyAlignment="1">
      <alignment vertical="center" wrapText="1"/>
    </xf>
    <xf numFmtId="4" fontId="39" fillId="0" borderId="1" xfId="0" applyNumberFormat="1" applyFont="1" applyFill="1" applyBorder="1" applyAlignment="1">
      <alignment horizontal="justify" vertical="center" wrapText="1"/>
    </xf>
    <xf numFmtId="180" fontId="39" fillId="0" borderId="1" xfId="0" applyNumberFormat="1" applyFont="1" applyFill="1" applyBorder="1" applyAlignment="1">
      <alignment horizontal="justify" vertical="center" wrapText="1"/>
    </xf>
    <xf numFmtId="0" fontId="39" fillId="0" borderId="1" xfId="0" applyNumberFormat="1" applyFont="1" applyFill="1" applyBorder="1" applyAlignment="1">
      <alignment horizontal="left" vertical="center" wrapText="1"/>
    </xf>
    <xf numFmtId="0" fontId="39" fillId="0" borderId="1" xfId="51" applyNumberFormat="1" applyFont="1" applyFill="1" applyBorder="1" applyAlignment="1">
      <alignment horizontal="justify" vertical="center" wrapText="1"/>
    </xf>
    <xf numFmtId="178" fontId="39" fillId="0" borderId="1" xfId="0" applyNumberFormat="1" applyFont="1" applyFill="1" applyBorder="1" applyAlignment="1">
      <alignment vertical="center" wrapText="1"/>
    </xf>
    <xf numFmtId="0" fontId="39" fillId="0" borderId="1" xfId="49" applyFont="1" applyFill="1" applyBorder="1" applyAlignment="1">
      <alignment horizontal="justify" vertical="center" wrapText="1"/>
    </xf>
    <xf numFmtId="49" fontId="39" fillId="0" borderId="1" xfId="0" applyNumberFormat="1" applyFont="1" applyFill="1" applyBorder="1" applyAlignment="1">
      <alignment horizontal="justify" vertical="center" wrapText="1"/>
    </xf>
    <xf numFmtId="0" fontId="39" fillId="0" borderId="1" xfId="50" applyFont="1" applyFill="1" applyBorder="1" applyAlignment="1">
      <alignment horizontal="justify" vertical="center" wrapText="1"/>
    </xf>
    <xf numFmtId="0" fontId="39" fillId="0" borderId="0" xfId="0" applyFont="1" applyFill="1" applyBorder="1" applyAlignment="1">
      <alignment horizontal="center" vertical="center" wrapText="1"/>
    </xf>
    <xf numFmtId="0" fontId="41" fillId="0" borderId="0" xfId="0" applyFont="1" applyFill="1">
      <alignment vertical="center"/>
    </xf>
    <xf numFmtId="0" fontId="14" fillId="0" borderId="0" xfId="0" applyFont="1" applyFill="1" applyBorder="1" applyAlignment="1">
      <alignment horizontal="center" vertical="center" wrapText="1"/>
    </xf>
    <xf numFmtId="0" fontId="9" fillId="0" borderId="0" xfId="0" applyFont="1" applyFill="1" applyBorder="1" applyAlignment="1">
      <alignment vertical="center" wrapText="1"/>
    </xf>
    <xf numFmtId="0" fontId="9" fillId="0" borderId="4" xfId="0" applyFont="1" applyFill="1" applyBorder="1" applyAlignment="1">
      <alignment horizontal="left" vertical="center" wrapText="1"/>
    </xf>
    <xf numFmtId="3" fontId="21" fillId="0" borderId="4" xfId="0" applyNumberFormat="1" applyFont="1" applyFill="1" applyBorder="1" applyAlignment="1">
      <alignment horizontal="right" vertical="center" wrapText="1"/>
    </xf>
    <xf numFmtId="0" fontId="9" fillId="0" borderId="15"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42" fillId="0" borderId="4" xfId="0" applyFont="1" applyFill="1" applyBorder="1" applyAlignment="1">
      <alignment horizontal="center" vertical="center" wrapText="1"/>
    </xf>
    <xf numFmtId="0" fontId="14" fillId="0" borderId="0" xfId="0" applyFont="1" applyBorder="1" applyAlignment="1">
      <alignment horizontal="center" vertical="center" wrapText="1"/>
    </xf>
    <xf numFmtId="0" fontId="9" fillId="3" borderId="4" xfId="0" applyFont="1" applyFill="1" applyBorder="1" applyAlignment="1">
      <alignment horizontal="center" vertical="center" wrapText="1"/>
    </xf>
    <xf numFmtId="4" fontId="21" fillId="0" borderId="4" xfId="0" applyNumberFormat="1" applyFont="1" applyBorder="1" applyAlignment="1">
      <alignment horizontal="right" vertical="center" wrapText="1"/>
    </xf>
    <xf numFmtId="0" fontId="9" fillId="0" borderId="15" xfId="0" applyFont="1" applyBorder="1" applyAlignment="1">
      <alignment horizontal="center" vertical="center" wrapText="1"/>
    </xf>
    <xf numFmtId="0" fontId="42" fillId="0" borderId="4" xfId="0" applyFont="1" applyBorder="1" applyAlignment="1">
      <alignment horizontal="center" vertical="center" wrapText="1"/>
    </xf>
    <xf numFmtId="0" fontId="41" fillId="0" borderId="0" xfId="0" applyFont="1" applyFill="1" applyAlignment="1">
      <alignment vertical="center"/>
    </xf>
    <xf numFmtId="0" fontId="41" fillId="0" borderId="0" xfId="0" applyFont="1" applyFill="1" applyAlignment="1">
      <alignment horizontal="center" vertical="center"/>
    </xf>
    <xf numFmtId="0" fontId="33" fillId="0" borderId="0" xfId="0" applyFont="1" applyFill="1" applyAlignment="1">
      <alignment vertical="center"/>
    </xf>
    <xf numFmtId="0" fontId="10" fillId="0" borderId="0" xfId="0" applyFont="1" applyFill="1" applyBorder="1" applyAlignment="1">
      <alignment vertical="center" wrapText="1"/>
    </xf>
    <xf numFmtId="0" fontId="43" fillId="0" borderId="1" xfId="0" applyFont="1" applyFill="1" applyBorder="1" applyAlignment="1">
      <alignment horizontal="left" vertical="center" wrapText="1"/>
    </xf>
    <xf numFmtId="180" fontId="9" fillId="0" borderId="4" xfId="0" applyNumberFormat="1" applyFont="1" applyFill="1" applyBorder="1" applyAlignment="1">
      <alignment horizontal="center" vertical="center" wrapText="1"/>
    </xf>
    <xf numFmtId="0" fontId="21" fillId="0" borderId="4" xfId="0" applyFont="1" applyFill="1" applyBorder="1" applyAlignment="1">
      <alignment horizontal="left" vertical="center" wrapText="1"/>
    </xf>
    <xf numFmtId="4" fontId="21" fillId="0" borderId="4" xfId="0" applyNumberFormat="1" applyFont="1" applyFill="1" applyBorder="1" applyAlignment="1">
      <alignment horizontal="right" vertical="center" wrapText="1"/>
    </xf>
    <xf numFmtId="0" fontId="21" fillId="0" borderId="5" xfId="0" applyFont="1" applyFill="1" applyBorder="1" applyAlignment="1">
      <alignment horizontal="left" vertical="center" wrapText="1"/>
    </xf>
    <xf numFmtId="4" fontId="21" fillId="0" borderId="5" xfId="0" applyNumberFormat="1" applyFont="1" applyFill="1" applyBorder="1" applyAlignment="1">
      <alignment horizontal="right" vertical="center" wrapText="1"/>
    </xf>
    <xf numFmtId="0" fontId="21" fillId="0" borderId="1" xfId="0" applyFont="1" applyFill="1" applyBorder="1" applyAlignment="1">
      <alignment horizontal="left" vertical="center" wrapText="1"/>
    </xf>
    <xf numFmtId="4" fontId="21" fillId="0" borderId="1" xfId="0" applyNumberFormat="1" applyFont="1" applyFill="1" applyBorder="1" applyAlignment="1">
      <alignment horizontal="right" vertical="center" wrapText="1"/>
    </xf>
    <xf numFmtId="0" fontId="21" fillId="0" borderId="17" xfId="0" applyFont="1" applyFill="1" applyBorder="1" applyAlignment="1">
      <alignment horizontal="left" vertical="center" wrapText="1"/>
    </xf>
    <xf numFmtId="4" fontId="21" fillId="0" borderId="17" xfId="0" applyNumberFormat="1" applyFont="1" applyFill="1" applyBorder="1" applyAlignment="1">
      <alignment horizontal="right" vertical="center" wrapText="1"/>
    </xf>
    <xf numFmtId="0" fontId="9" fillId="0" borderId="6"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21" xfId="0" applyFont="1" applyFill="1" applyBorder="1" applyAlignment="1">
      <alignment horizontal="center" vertical="center" wrapText="1"/>
    </xf>
    <xf numFmtId="180" fontId="9" fillId="0" borderId="17" xfId="0" applyNumberFormat="1" applyFont="1" applyFill="1" applyBorder="1" applyAlignment="1">
      <alignment horizontal="center" vertical="center" wrapText="1"/>
    </xf>
    <xf numFmtId="0" fontId="9" fillId="0" borderId="0" xfId="0" applyFont="1" applyFill="1" applyAlignment="1">
      <alignment vertical="center" wrapText="1"/>
    </xf>
    <xf numFmtId="0" fontId="9" fillId="0" borderId="0"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26"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4" fontId="21" fillId="0" borderId="16" xfId="0" applyNumberFormat="1" applyFont="1" applyFill="1" applyBorder="1" applyAlignment="1">
      <alignment horizontal="right" vertical="center" wrapText="1"/>
    </xf>
    <xf numFmtId="4" fontId="9" fillId="0" borderId="4" xfId="0" applyNumberFormat="1" applyFont="1" applyFill="1" applyBorder="1" applyAlignment="1">
      <alignment horizontal="right" vertical="center" wrapText="1"/>
    </xf>
    <xf numFmtId="0" fontId="44" fillId="0" borderId="1" xfId="0" applyFont="1" applyFill="1" applyBorder="1" applyAlignment="1">
      <alignment horizontal="left" vertical="center" wrapText="1"/>
    </xf>
    <xf numFmtId="4" fontId="9" fillId="0" borderId="17" xfId="0" applyNumberFormat="1" applyFont="1" applyFill="1" applyBorder="1" applyAlignment="1">
      <alignment horizontal="right" vertical="center" wrapText="1"/>
    </xf>
    <xf numFmtId="4" fontId="9" fillId="0" borderId="1" xfId="0" applyNumberFormat="1" applyFont="1" applyFill="1" applyBorder="1" applyAlignment="1">
      <alignment horizontal="right" vertical="center" wrapText="1"/>
    </xf>
    <xf numFmtId="0" fontId="44" fillId="0" borderId="1" xfId="0" applyFont="1" applyFill="1" applyBorder="1" applyAlignment="1">
      <alignment vertical="center" wrapText="1"/>
    </xf>
    <xf numFmtId="4" fontId="41" fillId="0" borderId="1" xfId="0" applyNumberFormat="1" applyFont="1" applyFill="1" applyBorder="1" applyAlignment="1">
      <alignment vertical="center"/>
    </xf>
    <xf numFmtId="0" fontId="42" fillId="0" borderId="1" xfId="0" applyFont="1" applyFill="1" applyBorder="1" applyAlignment="1">
      <alignment horizontal="center" vertical="center" wrapText="1"/>
    </xf>
    <xf numFmtId="4" fontId="41" fillId="0" borderId="0" xfId="0" applyNumberFormat="1" applyFont="1" applyFill="1" applyAlignment="1">
      <alignment vertical="center"/>
    </xf>
    <xf numFmtId="0" fontId="13" fillId="2" borderId="0" xfId="0" applyFont="1" applyFill="1">
      <alignment vertical="center"/>
    </xf>
    <xf numFmtId="0" fontId="13" fillId="0" borderId="0" xfId="0" applyFont="1" applyAlignment="1">
      <alignment horizontal="center" vertical="center"/>
    </xf>
    <xf numFmtId="0" fontId="45" fillId="0" borderId="0" xfId="0" applyFont="1" applyBorder="1" applyAlignment="1">
      <alignment horizontal="left" vertical="center" wrapText="1"/>
    </xf>
    <xf numFmtId="0" fontId="13" fillId="2" borderId="1" xfId="0" applyFont="1" applyFill="1" applyBorder="1" applyAlignment="1">
      <alignment horizontal="center" vertical="center"/>
    </xf>
    <xf numFmtId="0" fontId="11" fillId="3" borderId="21" xfId="0" applyFont="1" applyFill="1" applyBorder="1" applyAlignment="1">
      <alignment horizontal="center" vertical="center" wrapText="1"/>
    </xf>
    <xf numFmtId="0" fontId="13" fillId="0" borderId="1" xfId="0" applyFont="1" applyBorder="1" applyAlignment="1">
      <alignment horizontal="center" vertical="center"/>
    </xf>
    <xf numFmtId="0" fontId="12" fillId="0" borderId="21" xfId="0" applyFont="1" applyBorder="1" applyAlignment="1">
      <alignment vertical="center" wrapText="1"/>
    </xf>
    <xf numFmtId="0" fontId="12" fillId="0" borderId="4" xfId="0" applyFont="1" applyBorder="1" applyAlignment="1">
      <alignment horizontal="center" vertical="center" wrapText="1"/>
    </xf>
    <xf numFmtId="0" fontId="12" fillId="0" borderId="27" xfId="0" applyFont="1" applyFill="1" applyBorder="1" applyAlignment="1">
      <alignment vertical="center" wrapText="1"/>
    </xf>
    <xf numFmtId="0" fontId="11" fillId="3" borderId="17" xfId="0" applyFont="1" applyFill="1" applyBorder="1" applyAlignment="1">
      <alignment horizontal="center" vertical="center" wrapText="1"/>
    </xf>
    <xf numFmtId="0" fontId="13" fillId="0" borderId="1" xfId="0" applyNumberFormat="1" applyFont="1" applyFill="1" applyBorder="1" applyAlignment="1" applyProtection="1">
      <alignment horizontal="left" vertical="center" wrapText="1"/>
    </xf>
    <xf numFmtId="0" fontId="13" fillId="0" borderId="10" xfId="0" applyFont="1" applyBorder="1" applyAlignment="1">
      <alignment horizontal="center" vertical="center"/>
    </xf>
    <xf numFmtId="0" fontId="12" fillId="0" borderId="7" xfId="0" applyFont="1" applyBorder="1" applyAlignment="1">
      <alignment vertical="center" wrapText="1"/>
    </xf>
    <xf numFmtId="0" fontId="11" fillId="0" borderId="2" xfId="0" applyFont="1" applyBorder="1" applyAlignment="1">
      <alignment horizontal="center" vertical="center" wrapText="1"/>
    </xf>
    <xf numFmtId="0" fontId="11" fillId="0" borderId="28" xfId="0" applyFont="1" applyBorder="1" applyAlignment="1">
      <alignment horizontal="center" vertical="center" wrapText="1"/>
    </xf>
    <xf numFmtId="0" fontId="0" fillId="0" borderId="0" xfId="0" applyAlignment="1"/>
    <xf numFmtId="0" fontId="46" fillId="0" borderId="0" xfId="0" applyFont="1" applyAlignment="1">
      <alignment horizontal="center"/>
    </xf>
    <xf numFmtId="0" fontId="47" fillId="0" borderId="0" xfId="0" applyFont="1" applyAlignment="1">
      <alignment horizontal="justify"/>
    </xf>
    <xf numFmtId="0" fontId="36" fillId="0" borderId="0" xfId="0" applyFont="1" applyAlignment="1">
      <alignment horizontal="justify" vertical="center"/>
    </xf>
    <xf numFmtId="0" fontId="38" fillId="0" borderId="0" xfId="0" applyFont="1" applyAlignment="1">
      <alignment horizontal="justify" vertical="center"/>
    </xf>
    <xf numFmtId="0" fontId="36" fillId="0" borderId="0" xfId="0" applyFont="1" applyAlignment="1">
      <alignment horizontal="justify" vertical="center" wrapText="1"/>
    </xf>
    <xf numFmtId="180" fontId="39" fillId="0" borderId="0" xfId="0" applyNumberFormat="1" applyFont="1" applyAlignment="1">
      <alignment horizontal="justify" vertical="center" wrapText="1"/>
    </xf>
    <xf numFmtId="0" fontId="48" fillId="0" borderId="0" xfId="0" applyFont="1" applyAlignment="1">
      <alignment horizontal="justify" vertical="center"/>
    </xf>
    <xf numFmtId="0" fontId="49" fillId="0" borderId="0" xfId="0" applyFont="1" applyAlignment="1"/>
    <xf numFmtId="0" fontId="50" fillId="0" borderId="0" xfId="0" applyFont="1" applyAlignment="1"/>
    <xf numFmtId="0" fontId="51" fillId="0" borderId="0" xfId="0" applyFont="1" applyAlignment="1">
      <alignment horizontal="center"/>
    </xf>
    <xf numFmtId="0" fontId="49" fillId="0" borderId="0" xfId="0" applyFont="1" applyAlignment="1">
      <alignment horizontal="center"/>
    </xf>
    <xf numFmtId="0" fontId="36" fillId="0" borderId="0" xfId="0" applyFont="1" applyAlignment="1"/>
    <xf numFmtId="0" fontId="52" fillId="0" borderId="0" xfId="0" applyFont="1" applyAlignment="1"/>
    <xf numFmtId="0" fontId="53" fillId="0" borderId="0" xfId="0" applyFont="1" applyAlignment="1">
      <alignment horizontal="distributed"/>
    </xf>
    <xf numFmtId="0" fontId="53" fillId="0" borderId="0" xfId="0" applyFont="1" applyAlignment="1">
      <alignment horizontal="center"/>
    </xf>
    <xf numFmtId="0" fontId="54" fillId="0" borderId="0" xfId="0" applyFont="1" applyAlignment="1">
      <alignment horizontal="center"/>
    </xf>
    <xf numFmtId="0" fontId="55" fillId="0" borderId="0" xfId="0" applyFont="1" applyAlignment="1">
      <alignment horizontal="center"/>
    </xf>
    <xf numFmtId="0" fontId="56" fillId="0" borderId="0" xfId="0" applyFont="1" applyAlignment="1">
      <alignment horizont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0" xfId="50"/>
    <cellStyle name="常规 2" xfId="51"/>
    <cellStyle name="常规 4" xfId="52"/>
    <cellStyle name="常规 5" xfId="53"/>
    <cellStyle name="常规 7" xfId="54"/>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0"/>
  <sheetViews>
    <sheetView zoomScale="55" zoomScaleNormal="55" workbookViewId="0">
      <selection activeCell="A6" sqref="A6:X6"/>
    </sheetView>
  </sheetViews>
  <sheetFormatPr defaultColWidth="8" defaultRowHeight="13.5"/>
  <cols>
    <col min="1" max="1" width="22" style="243" customWidth="1"/>
    <col min="2" max="2" width="5.63333333333333" style="243" customWidth="1"/>
    <col min="3" max="3" width="7.38333333333333" style="243" customWidth="1"/>
    <col min="4" max="4" width="8.63333333333333" style="243" customWidth="1"/>
    <col min="5" max="5" width="5.88333333333333" style="243" customWidth="1"/>
    <col min="6" max="6" width="5.13333333333333" style="243" customWidth="1"/>
    <col min="7" max="7" width="4.63333333333333" style="243" customWidth="1"/>
    <col min="8" max="8" width="4.13333333333333" style="243" customWidth="1"/>
    <col min="9" max="9" width="3.75" style="243" customWidth="1"/>
    <col min="10" max="10" width="4.38333333333333" style="243" customWidth="1"/>
    <col min="11" max="11" width="5.13333333333333" style="243" customWidth="1"/>
    <col min="12" max="12" width="20.75" style="243" customWidth="1"/>
    <col min="13" max="13" width="5" style="243" customWidth="1"/>
    <col min="14" max="16384" width="8" style="243"/>
  </cols>
  <sheetData>
    <row r="1" ht="20.25" spans="1:1">
      <c r="A1" s="257" t="s">
        <v>0</v>
      </c>
    </row>
    <row r="2" ht="20.25" spans="1:1">
      <c r="A2" s="257" t="s">
        <v>1</v>
      </c>
    </row>
    <row r="3" ht="20.25" spans="1:1">
      <c r="A3" s="258" t="s">
        <v>2</v>
      </c>
    </row>
    <row r="5" ht="102" customHeight="1" spans="1:13">
      <c r="A5" s="259"/>
      <c r="B5" s="259"/>
      <c r="C5" s="259"/>
      <c r="D5" s="259"/>
      <c r="E5" s="259"/>
      <c r="F5" s="259"/>
      <c r="G5" s="259"/>
      <c r="H5" s="259"/>
      <c r="I5" s="259"/>
      <c r="J5" s="259"/>
      <c r="K5" s="259"/>
      <c r="L5" s="259"/>
      <c r="M5" s="259"/>
    </row>
    <row r="6" ht="84.75" customHeight="1" spans="1:24">
      <c r="A6" s="260" t="s">
        <v>3</v>
      </c>
      <c r="B6" s="260"/>
      <c r="C6" s="260"/>
      <c r="D6" s="260"/>
      <c r="E6" s="260"/>
      <c r="F6" s="260"/>
      <c r="G6" s="260"/>
      <c r="H6" s="260"/>
      <c r="I6" s="260"/>
      <c r="J6" s="260"/>
      <c r="K6" s="260"/>
      <c r="L6" s="260"/>
      <c r="M6" s="260"/>
      <c r="N6" s="260"/>
      <c r="O6" s="260"/>
      <c r="P6" s="260"/>
      <c r="Q6" s="260"/>
      <c r="R6" s="260"/>
      <c r="S6" s="260"/>
      <c r="T6" s="260"/>
      <c r="U6" s="260"/>
      <c r="V6" s="260"/>
      <c r="W6" s="260"/>
      <c r="X6" s="260"/>
    </row>
    <row r="20" ht="25.5" spans="1:24">
      <c r="A20" s="261" t="s">
        <v>4</v>
      </c>
      <c r="B20" s="261"/>
      <c r="C20" s="261"/>
      <c r="D20" s="261"/>
      <c r="E20" s="261"/>
      <c r="F20" s="261"/>
      <c r="G20" s="261"/>
      <c r="H20" s="261"/>
      <c r="I20" s="261"/>
      <c r="J20" s="261"/>
      <c r="K20" s="261"/>
      <c r="L20" s="261"/>
      <c r="M20" s="261"/>
      <c r="N20" s="261"/>
      <c r="O20" s="261"/>
      <c r="P20" s="261"/>
      <c r="Q20" s="261"/>
      <c r="R20" s="261"/>
      <c r="S20" s="261"/>
      <c r="T20" s="261"/>
      <c r="U20" s="261"/>
      <c r="V20" s="261"/>
      <c r="W20" s="261"/>
      <c r="X20" s="261"/>
    </row>
  </sheetData>
  <mergeCells count="2">
    <mergeCell ref="A6:X6"/>
    <mergeCell ref="A20:X20"/>
  </mergeCells>
  <pageMargins left="0.708661417322835" right="0.708661417322835" top="0.748031496062992" bottom="0.748031496062992" header="0.31496062992126" footer="0.31496062992126"/>
  <pageSetup paperSize="8"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9"/>
  <sheetViews>
    <sheetView zoomScale="80" zoomScaleNormal="80" workbookViewId="0">
      <pane xSplit="2" ySplit="1" topLeftCell="C4" activePane="bottomRight" state="frozen"/>
      <selection/>
      <selection pane="topRight"/>
      <selection pane="bottomLeft"/>
      <selection pane="bottomRight" activeCell="B19" sqref="B19"/>
    </sheetView>
  </sheetViews>
  <sheetFormatPr defaultColWidth="9" defaultRowHeight="13.5" outlineLevelCol="2"/>
  <cols>
    <col min="1" max="1" width="27.8083333333333" style="99" customWidth="1"/>
    <col min="2" max="2" width="18.1333333333333" style="99" customWidth="1"/>
    <col min="3" max="3" width="158.133333333333" style="99" customWidth="1"/>
    <col min="4" max="16384" width="9" style="99"/>
  </cols>
  <sheetData>
    <row r="1" s="99" customFormat="1" ht="37" customHeight="1" spans="1:3">
      <c r="A1" s="100" t="s">
        <v>861</v>
      </c>
      <c r="B1" s="100"/>
      <c r="C1" s="100"/>
    </row>
    <row r="2" s="99" customFormat="1" ht="18" customHeight="1" spans="3:3">
      <c r="C2" s="101" t="s">
        <v>862</v>
      </c>
    </row>
    <row r="3" s="99" customFormat="1" ht="27" customHeight="1" spans="1:3">
      <c r="A3" s="102" t="s">
        <v>822</v>
      </c>
      <c r="B3" s="102" t="s">
        <v>863</v>
      </c>
      <c r="C3" s="102" t="s">
        <v>864</v>
      </c>
    </row>
    <row r="4" s="99" customFormat="1" ht="91" customHeight="1" spans="1:3">
      <c r="A4" s="103" t="s">
        <v>487</v>
      </c>
      <c r="B4" s="104">
        <v>33638</v>
      </c>
      <c r="C4" s="105" t="s">
        <v>865</v>
      </c>
    </row>
    <row r="5" s="99" customFormat="1" ht="37" customHeight="1" spans="1:3">
      <c r="A5" s="103" t="s">
        <v>494</v>
      </c>
      <c r="B5" s="104">
        <v>4235</v>
      </c>
      <c r="C5" s="105" t="s">
        <v>866</v>
      </c>
    </row>
    <row r="6" s="99" customFormat="1" ht="62" customHeight="1" spans="1:3">
      <c r="A6" s="103" t="s">
        <v>496</v>
      </c>
      <c r="B6" s="104">
        <v>22124</v>
      </c>
      <c r="C6" s="105" t="s">
        <v>867</v>
      </c>
    </row>
    <row r="7" s="99" customFormat="1" ht="36" customHeight="1" spans="1:3">
      <c r="A7" s="103" t="s">
        <v>499</v>
      </c>
      <c r="B7" s="104">
        <v>3468</v>
      </c>
      <c r="C7" s="105" t="s">
        <v>868</v>
      </c>
    </row>
    <row r="8" s="99" customFormat="1" ht="49" customHeight="1" spans="1:3">
      <c r="A8" s="103" t="s">
        <v>501</v>
      </c>
      <c r="B8" s="104">
        <v>4943</v>
      </c>
      <c r="C8" s="105" t="s">
        <v>869</v>
      </c>
    </row>
    <row r="9" s="99" customFormat="1" ht="61" customHeight="1" spans="1:3">
      <c r="A9" s="103" t="s">
        <v>503</v>
      </c>
      <c r="B9" s="104">
        <v>17298</v>
      </c>
      <c r="C9" s="105" t="s">
        <v>870</v>
      </c>
    </row>
    <row r="10" s="99" customFormat="1" ht="60" customHeight="1" spans="1:3">
      <c r="A10" s="103" t="s">
        <v>505</v>
      </c>
      <c r="B10" s="104">
        <v>3921</v>
      </c>
      <c r="C10" s="105" t="s">
        <v>871</v>
      </c>
    </row>
    <row r="11" s="99" customFormat="1" ht="36" customHeight="1" spans="1:3">
      <c r="A11" s="103" t="s">
        <v>507</v>
      </c>
      <c r="B11" s="104">
        <v>15884</v>
      </c>
      <c r="C11" s="105" t="s">
        <v>872</v>
      </c>
    </row>
    <row r="12" s="99" customFormat="1" ht="24" customHeight="1" spans="1:3">
      <c r="A12" s="103" t="s">
        <v>510</v>
      </c>
      <c r="B12" s="104">
        <v>13030</v>
      </c>
      <c r="C12" s="105" t="s">
        <v>873</v>
      </c>
    </row>
    <row r="13" s="99" customFormat="1" ht="79" customHeight="1" spans="1:3">
      <c r="A13" s="103" t="s">
        <v>512</v>
      </c>
      <c r="B13" s="104">
        <v>44408</v>
      </c>
      <c r="C13" s="105" t="s">
        <v>874</v>
      </c>
    </row>
    <row r="14" s="99" customFormat="1" ht="27" customHeight="1" spans="1:3">
      <c r="A14" s="103" t="s">
        <v>517</v>
      </c>
      <c r="B14" s="104">
        <v>3831</v>
      </c>
      <c r="C14" s="105" t="s">
        <v>875</v>
      </c>
    </row>
    <row r="15" s="99" customFormat="1" ht="27" customHeight="1" spans="1:3">
      <c r="A15" s="103" t="s">
        <v>519</v>
      </c>
      <c r="B15" s="104">
        <v>2032</v>
      </c>
      <c r="C15" s="105" t="s">
        <v>876</v>
      </c>
    </row>
    <row r="16" s="99" customFormat="1" ht="28" customHeight="1" spans="1:3">
      <c r="A16" s="103" t="s">
        <v>523</v>
      </c>
      <c r="B16" s="104">
        <v>121</v>
      </c>
      <c r="C16" s="106" t="s">
        <v>877</v>
      </c>
    </row>
    <row r="17" s="99" customFormat="1" ht="28" customHeight="1" spans="1:3">
      <c r="A17" s="103" t="s">
        <v>527</v>
      </c>
      <c r="B17" s="104">
        <v>1343</v>
      </c>
      <c r="C17" s="106" t="s">
        <v>878</v>
      </c>
    </row>
    <row r="18" s="99" customFormat="1" ht="29" customHeight="1" spans="1:3">
      <c r="A18" s="103" t="s">
        <v>531</v>
      </c>
      <c r="B18" s="104">
        <v>2258</v>
      </c>
      <c r="C18" s="105" t="s">
        <v>879</v>
      </c>
    </row>
    <row r="19" s="99" customFormat="1" ht="25" customHeight="1" spans="1:3">
      <c r="A19" s="107" t="s">
        <v>467</v>
      </c>
      <c r="B19" s="104">
        <v>172534</v>
      </c>
      <c r="C19" s="106"/>
    </row>
  </sheetData>
  <mergeCells count="1">
    <mergeCell ref="A1:C1"/>
  </mergeCells>
  <printOptions horizontalCentered="1"/>
  <pageMargins left="0.786805555555556" right="0.786805555555556" top="0.472222222222222" bottom="0.66875" header="0.118055555555556" footer="0.432638888888889"/>
  <pageSetup paperSize="8" scale="95" firstPageNumber="36" orientation="landscape" useFirstPageNumber="1" horizontalDpi="600"/>
  <headerFooter>
    <oddFooter>&amp;C第 &amp;P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zoomScale="110" zoomScaleNormal="110" workbookViewId="0">
      <selection activeCell="B17" sqref="B17"/>
    </sheetView>
  </sheetViews>
  <sheetFormatPr defaultColWidth="9" defaultRowHeight="13.5" outlineLevelCol="4"/>
  <cols>
    <col min="1" max="1" width="31.9333333333333" customWidth="1"/>
    <col min="2" max="2" width="29.3833333333333" customWidth="1"/>
    <col min="3" max="3" width="119.533333333333" style="44" customWidth="1"/>
    <col min="4" max="4" width="3.55" customWidth="1"/>
    <col min="5" max="5" width="5.49166666666667" customWidth="1"/>
  </cols>
  <sheetData>
    <row r="1" ht="51" customHeight="1" spans="1:3">
      <c r="A1" s="80" t="s">
        <v>880</v>
      </c>
      <c r="B1" s="80"/>
      <c r="C1" s="80"/>
    </row>
    <row r="2" ht="48" customHeight="1" spans="3:3">
      <c r="C2" s="81" t="s">
        <v>862</v>
      </c>
    </row>
    <row r="3" s="79" customFormat="1" ht="31" customHeight="1" spans="1:3">
      <c r="A3" s="82" t="s">
        <v>822</v>
      </c>
      <c r="B3" s="82" t="s">
        <v>823</v>
      </c>
      <c r="C3" s="83" t="s">
        <v>881</v>
      </c>
    </row>
    <row r="4" s="79" customFormat="1" ht="30" customHeight="1" spans="1:3">
      <c r="A4" s="84" t="s">
        <v>882</v>
      </c>
      <c r="B4" s="82">
        <v>8454</v>
      </c>
      <c r="C4" s="85" t="s">
        <v>883</v>
      </c>
    </row>
    <row r="5" s="79" customFormat="1" ht="30" customHeight="1" spans="1:3">
      <c r="A5" s="86" t="s">
        <v>884</v>
      </c>
      <c r="B5" s="82">
        <v>85558</v>
      </c>
      <c r="C5" s="85"/>
    </row>
    <row r="6" ht="30" customHeight="1" spans="1:3">
      <c r="A6" s="84" t="s">
        <v>885</v>
      </c>
      <c r="B6" s="82">
        <v>1031</v>
      </c>
      <c r="C6" s="87" t="s">
        <v>886</v>
      </c>
    </row>
    <row r="7" ht="30" customHeight="1" spans="1:3">
      <c r="A7" s="88" t="s">
        <v>887</v>
      </c>
      <c r="B7" s="82">
        <v>84527</v>
      </c>
      <c r="C7" s="62"/>
    </row>
    <row r="8" ht="51" customHeight="1" spans="1:3">
      <c r="A8" s="89" t="s">
        <v>888</v>
      </c>
      <c r="B8" s="90">
        <v>17005</v>
      </c>
      <c r="C8" s="85" t="s">
        <v>889</v>
      </c>
    </row>
    <row r="9" ht="30" customHeight="1" spans="1:3">
      <c r="A9" s="91" t="s">
        <v>890</v>
      </c>
      <c r="B9" s="90">
        <v>86</v>
      </c>
      <c r="C9" s="85" t="s">
        <v>891</v>
      </c>
    </row>
    <row r="10" ht="62" customHeight="1" spans="1:5">
      <c r="A10" s="91" t="s">
        <v>892</v>
      </c>
      <c r="B10" s="90">
        <v>2182</v>
      </c>
      <c r="C10" s="85" t="s">
        <v>893</v>
      </c>
      <c r="E10" s="92"/>
    </row>
    <row r="11" ht="63" customHeight="1" spans="1:3">
      <c r="A11" s="91" t="s">
        <v>894</v>
      </c>
      <c r="B11" s="90">
        <v>20425</v>
      </c>
      <c r="C11" s="85" t="s">
        <v>895</v>
      </c>
    </row>
    <row r="12" ht="69" customHeight="1" spans="1:3">
      <c r="A12" s="91" t="s">
        <v>896</v>
      </c>
      <c r="B12" s="90">
        <v>8928</v>
      </c>
      <c r="C12" s="85" t="s">
        <v>897</v>
      </c>
    </row>
    <row r="13" ht="54" customHeight="1" spans="1:5">
      <c r="A13" s="91" t="s">
        <v>898</v>
      </c>
      <c r="B13" s="90">
        <v>27601</v>
      </c>
      <c r="C13" s="85" t="s">
        <v>899</v>
      </c>
      <c r="E13" s="63"/>
    </row>
    <row r="14" ht="31" customHeight="1" spans="1:5">
      <c r="A14" s="91" t="s">
        <v>900</v>
      </c>
      <c r="B14" s="90">
        <v>8300</v>
      </c>
      <c r="C14" s="85" t="s">
        <v>901</v>
      </c>
      <c r="E14" s="63"/>
    </row>
    <row r="15" ht="30" customHeight="1" spans="1:3">
      <c r="A15" s="93" t="s">
        <v>902</v>
      </c>
      <c r="B15" s="94">
        <v>66000</v>
      </c>
      <c r="C15" s="62"/>
    </row>
    <row r="16" ht="30" customHeight="1" spans="1:3">
      <c r="A16" s="95" t="s">
        <v>903</v>
      </c>
      <c r="B16" s="96">
        <v>66000</v>
      </c>
      <c r="C16" s="85" t="s">
        <v>904</v>
      </c>
    </row>
    <row r="17" ht="30" customHeight="1" spans="1:3">
      <c r="A17" s="97" t="s">
        <v>905</v>
      </c>
      <c r="B17" s="98">
        <f>B15+B5+B4</f>
        <v>160012</v>
      </c>
      <c r="C17" s="85"/>
    </row>
  </sheetData>
  <mergeCells count="1">
    <mergeCell ref="A1:C1"/>
  </mergeCells>
  <printOptions horizontalCentered="1"/>
  <pageMargins left="0.511805555555556" right="0.511805555555556" top="0.472222222222222" bottom="1.22013888888889" header="0.314583333333333" footer="0.708333333333333"/>
  <pageSetup paperSize="8" firstPageNumber="37" fitToHeight="0" orientation="landscape" useFirstPageNumber="1" horizontalDpi="600"/>
  <headerFooter>
    <oddFooter>&amp;C第 &amp;P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24"/>
  <sheetViews>
    <sheetView workbookViewId="0">
      <pane ySplit="2" topLeftCell="A3" activePane="bottomLeft" state="frozen"/>
      <selection/>
      <selection pane="bottomLeft" activeCell="A1" sqref="$A1:$XFD1048576"/>
    </sheetView>
  </sheetViews>
  <sheetFormatPr defaultColWidth="10" defaultRowHeight="13.5" outlineLevelCol="3"/>
  <cols>
    <col min="1" max="1" width="10.8833333333333" customWidth="1"/>
    <col min="2" max="2" width="118.25" customWidth="1"/>
    <col min="3" max="3" width="52.3833333333333" style="64" customWidth="1"/>
    <col min="4" max="4" width="12.6333333333333"/>
  </cols>
  <sheetData>
    <row r="1" ht="35.25" customHeight="1" spans="1:3">
      <c r="A1" s="65" t="s">
        <v>906</v>
      </c>
      <c r="B1" s="65"/>
      <c r="C1" s="66"/>
    </row>
    <row r="2" ht="23" customHeight="1" spans="1:3">
      <c r="A2" s="27"/>
      <c r="B2" s="27"/>
      <c r="C2" s="67" t="s">
        <v>461</v>
      </c>
    </row>
    <row r="3" ht="24.2" customHeight="1" spans="1:3">
      <c r="A3" s="68" t="s">
        <v>907</v>
      </c>
      <c r="B3" s="68" t="s">
        <v>908</v>
      </c>
      <c r="C3" s="69" t="s">
        <v>909</v>
      </c>
    </row>
    <row r="4" s="25" customFormat="1" ht="17.1" customHeight="1" spans="1:3">
      <c r="A4" s="70" t="s">
        <v>910</v>
      </c>
      <c r="B4" s="70" t="s">
        <v>911</v>
      </c>
      <c r="C4" s="71">
        <f>C5+C11+C17+C25+C30+C35+C39+C41+C45+C50+C55+C57+C62+C65+C69+C74+C78+C82+C84+C89+C92+C95+C103</f>
        <v>116817.882451</v>
      </c>
    </row>
    <row r="5" s="25" customFormat="1" ht="17.1" customHeight="1" spans="1:3">
      <c r="A5" s="72" t="s">
        <v>912</v>
      </c>
      <c r="B5" s="72" t="s">
        <v>913</v>
      </c>
      <c r="C5" s="71">
        <v>2127.361471</v>
      </c>
    </row>
    <row r="6" ht="17.1" customHeight="1" spans="1:3">
      <c r="A6" s="73" t="s">
        <v>914</v>
      </c>
      <c r="B6" s="73" t="s">
        <v>915</v>
      </c>
      <c r="C6" s="74">
        <v>1499.361471</v>
      </c>
    </row>
    <row r="7" ht="17.1" customHeight="1" spans="1:3">
      <c r="A7" s="73" t="s">
        <v>916</v>
      </c>
      <c r="B7" s="73" t="s">
        <v>917</v>
      </c>
      <c r="C7" s="74">
        <v>283</v>
      </c>
    </row>
    <row r="8" ht="17.1" customHeight="1" spans="1:3">
      <c r="A8" s="73" t="s">
        <v>918</v>
      </c>
      <c r="B8" s="73" t="s">
        <v>919</v>
      </c>
      <c r="C8" s="74">
        <v>90</v>
      </c>
    </row>
    <row r="9" ht="17.1" customHeight="1" spans="1:3">
      <c r="A9" s="73" t="s">
        <v>920</v>
      </c>
      <c r="B9" s="73" t="s">
        <v>921</v>
      </c>
      <c r="C9" s="74">
        <v>180</v>
      </c>
    </row>
    <row r="10" ht="17.1" customHeight="1" spans="1:3">
      <c r="A10" s="73" t="s">
        <v>922</v>
      </c>
      <c r="B10" s="73" t="s">
        <v>923</v>
      </c>
      <c r="C10" s="74">
        <v>75</v>
      </c>
    </row>
    <row r="11" s="25" customFormat="1" ht="17.1" customHeight="1" spans="1:3">
      <c r="A11" s="72" t="s">
        <v>924</v>
      </c>
      <c r="B11" s="72" t="s">
        <v>925</v>
      </c>
      <c r="C11" s="71">
        <v>1746.659801</v>
      </c>
    </row>
    <row r="12" s="63" customFormat="1" ht="17.1" customHeight="1" spans="1:3">
      <c r="A12" s="73" t="s">
        <v>926</v>
      </c>
      <c r="B12" s="73" t="s">
        <v>927</v>
      </c>
      <c r="C12" s="74">
        <v>1402.659801</v>
      </c>
    </row>
    <row r="13" ht="17.1" customHeight="1" spans="1:3">
      <c r="A13" s="73" t="s">
        <v>928</v>
      </c>
      <c r="B13" s="73" t="s">
        <v>929</v>
      </c>
      <c r="C13" s="74">
        <v>25</v>
      </c>
    </row>
    <row r="14" ht="17.1" customHeight="1" spans="1:3">
      <c r="A14" s="73" t="s">
        <v>930</v>
      </c>
      <c r="B14" s="73" t="s">
        <v>931</v>
      </c>
      <c r="C14" s="74">
        <v>129</v>
      </c>
    </row>
    <row r="15" ht="17.1" customHeight="1" spans="1:3">
      <c r="A15" s="73" t="s">
        <v>932</v>
      </c>
      <c r="B15" s="73" t="s">
        <v>933</v>
      </c>
      <c r="C15" s="74">
        <v>160</v>
      </c>
    </row>
    <row r="16" ht="17.1" customHeight="1" spans="1:3">
      <c r="A16" s="73" t="s">
        <v>934</v>
      </c>
      <c r="B16" s="73" t="s">
        <v>935</v>
      </c>
      <c r="C16" s="74">
        <v>30</v>
      </c>
    </row>
    <row r="17" s="25" customFormat="1" ht="17.1" customHeight="1" spans="1:3">
      <c r="A17" s="72" t="s">
        <v>936</v>
      </c>
      <c r="B17" s="72" t="s">
        <v>937</v>
      </c>
      <c r="C17" s="71">
        <v>14401.671895</v>
      </c>
    </row>
    <row r="18" s="63" customFormat="1" ht="17.1" customHeight="1" spans="1:3">
      <c r="A18" s="73" t="s">
        <v>938</v>
      </c>
      <c r="B18" s="73" t="s">
        <v>939</v>
      </c>
      <c r="C18" s="74">
        <v>4437.139814</v>
      </c>
    </row>
    <row r="19" ht="17.1" customHeight="1" spans="1:3">
      <c r="A19" s="73" t="s">
        <v>940</v>
      </c>
      <c r="B19" s="73" t="s">
        <v>941</v>
      </c>
      <c r="C19" s="74">
        <v>40</v>
      </c>
    </row>
    <row r="20" ht="17.1" customHeight="1" spans="1:3">
      <c r="A20" s="73" t="s">
        <v>942</v>
      </c>
      <c r="B20" s="73" t="s">
        <v>943</v>
      </c>
      <c r="C20" s="75">
        <v>820</v>
      </c>
    </row>
    <row r="21" ht="17.1" customHeight="1" spans="1:3">
      <c r="A21" s="73" t="s">
        <v>944</v>
      </c>
      <c r="B21" s="73" t="s">
        <v>945</v>
      </c>
      <c r="C21" s="74">
        <v>150</v>
      </c>
    </row>
    <row r="22" ht="17.1" customHeight="1" spans="1:3">
      <c r="A22" s="73" t="s">
        <v>946</v>
      </c>
      <c r="B22" s="73" t="s">
        <v>947</v>
      </c>
      <c r="C22" s="74">
        <v>366.109403</v>
      </c>
    </row>
    <row r="23" ht="17.1" customHeight="1" spans="1:3">
      <c r="A23" s="73" t="s">
        <v>948</v>
      </c>
      <c r="B23" s="73" t="s">
        <v>949</v>
      </c>
      <c r="C23" s="74">
        <v>1786.422678</v>
      </c>
    </row>
    <row r="24" ht="18" customHeight="1" spans="1:3">
      <c r="A24" s="73" t="s">
        <v>950</v>
      </c>
      <c r="B24" s="73" t="s">
        <v>951</v>
      </c>
      <c r="C24" s="74">
        <v>6802</v>
      </c>
    </row>
    <row r="25" ht="17.1" customHeight="1" spans="1:3">
      <c r="A25" s="72" t="s">
        <v>952</v>
      </c>
      <c r="B25" s="72" t="s">
        <v>953</v>
      </c>
      <c r="C25" s="71">
        <v>2797.028942</v>
      </c>
    </row>
    <row r="26" ht="17.1" customHeight="1" spans="1:3">
      <c r="A26" s="73" t="s">
        <v>954</v>
      </c>
      <c r="B26" s="73" t="s">
        <v>955</v>
      </c>
      <c r="C26" s="74">
        <v>1582.028942</v>
      </c>
    </row>
    <row r="27" ht="17.1" customHeight="1" spans="1:3">
      <c r="A27" s="73" t="s">
        <v>956</v>
      </c>
      <c r="B27" s="73" t="s">
        <v>957</v>
      </c>
      <c r="C27" s="74">
        <v>40</v>
      </c>
    </row>
    <row r="28" ht="17.1" customHeight="1" spans="1:3">
      <c r="A28" s="73" t="s">
        <v>958</v>
      </c>
      <c r="B28" s="73" t="s">
        <v>959</v>
      </c>
      <c r="C28" s="74">
        <v>200</v>
      </c>
    </row>
    <row r="29" s="63" customFormat="1" ht="17.1" customHeight="1" spans="1:3">
      <c r="A29" s="73" t="s">
        <v>960</v>
      </c>
      <c r="B29" s="73" t="s">
        <v>961</v>
      </c>
      <c r="C29" s="74">
        <v>975</v>
      </c>
    </row>
    <row r="30" s="25" customFormat="1" ht="17.1" customHeight="1" spans="1:3">
      <c r="A30" s="72" t="s">
        <v>962</v>
      </c>
      <c r="B30" s="72" t="s">
        <v>963</v>
      </c>
      <c r="C30" s="71">
        <v>986.079835</v>
      </c>
    </row>
    <row r="31" ht="17.1" customHeight="1" spans="1:3">
      <c r="A31" s="73" t="s">
        <v>964</v>
      </c>
      <c r="B31" s="73" t="s">
        <v>965</v>
      </c>
      <c r="C31" s="74">
        <v>706.079835</v>
      </c>
    </row>
    <row r="32" ht="17.1" customHeight="1" spans="1:3">
      <c r="A32" s="73" t="s">
        <v>966</v>
      </c>
      <c r="B32" s="73" t="s">
        <v>967</v>
      </c>
      <c r="C32" s="74">
        <v>80</v>
      </c>
    </row>
    <row r="33" ht="17.1" customHeight="1" spans="1:3">
      <c r="A33" s="73" t="s">
        <v>968</v>
      </c>
      <c r="B33" s="73" t="s">
        <v>969</v>
      </c>
      <c r="C33" s="74">
        <v>90</v>
      </c>
    </row>
    <row r="34" s="63" customFormat="1" ht="17.1" customHeight="1" spans="1:3">
      <c r="A34" s="73" t="s">
        <v>970</v>
      </c>
      <c r="B34" s="73" t="s">
        <v>971</v>
      </c>
      <c r="C34" s="74">
        <v>110</v>
      </c>
    </row>
    <row r="35" s="25" customFormat="1" ht="17.1" customHeight="1" spans="1:3">
      <c r="A35" s="72" t="s">
        <v>972</v>
      </c>
      <c r="B35" s="72" t="s">
        <v>973</v>
      </c>
      <c r="C35" s="71">
        <v>4433.557684</v>
      </c>
    </row>
    <row r="36" ht="17.1" customHeight="1" spans="1:3">
      <c r="A36" s="73" t="s">
        <v>974</v>
      </c>
      <c r="B36" s="73" t="s">
        <v>975</v>
      </c>
      <c r="C36" s="74">
        <v>2259.859439</v>
      </c>
    </row>
    <row r="37" ht="17.1" customHeight="1" spans="1:3">
      <c r="A37" s="73" t="s">
        <v>976</v>
      </c>
      <c r="B37" s="73" t="s">
        <v>977</v>
      </c>
      <c r="C37" s="74">
        <v>236.698245</v>
      </c>
    </row>
    <row r="38" s="63" customFormat="1" ht="17.1" customHeight="1" spans="1:3">
      <c r="A38" s="73" t="s">
        <v>978</v>
      </c>
      <c r="B38" s="73" t="s">
        <v>979</v>
      </c>
      <c r="C38" s="74">
        <v>1937</v>
      </c>
    </row>
    <row r="39" s="25" customFormat="1" ht="17.1" customHeight="1" spans="1:3">
      <c r="A39" s="72" t="s">
        <v>980</v>
      </c>
      <c r="B39" s="72" t="s">
        <v>981</v>
      </c>
      <c r="C39" s="71">
        <v>7100</v>
      </c>
    </row>
    <row r="40" s="63" customFormat="1" ht="17.1" customHeight="1" spans="1:3">
      <c r="A40" s="73" t="s">
        <v>982</v>
      </c>
      <c r="B40" s="73" t="s">
        <v>983</v>
      </c>
      <c r="C40" s="74">
        <v>7100</v>
      </c>
    </row>
    <row r="41" s="25" customFormat="1" ht="17.1" customHeight="1" spans="1:3">
      <c r="A41" s="72" t="s">
        <v>984</v>
      </c>
      <c r="B41" s="72" t="s">
        <v>985</v>
      </c>
      <c r="C41" s="71">
        <v>1575.60811</v>
      </c>
    </row>
    <row r="42" ht="17.1" customHeight="1" spans="1:3">
      <c r="A42" s="73" t="s">
        <v>986</v>
      </c>
      <c r="B42" s="73" t="s">
        <v>987</v>
      </c>
      <c r="C42" s="74">
        <v>1356.00811</v>
      </c>
    </row>
    <row r="43" ht="17.1" customHeight="1" spans="1:3">
      <c r="A43" s="73" t="s">
        <v>988</v>
      </c>
      <c r="B43" s="73" t="s">
        <v>989</v>
      </c>
      <c r="C43" s="74">
        <v>72</v>
      </c>
    </row>
    <row r="44" s="63" customFormat="1" ht="17.1" customHeight="1" spans="1:3">
      <c r="A44" s="73" t="s">
        <v>990</v>
      </c>
      <c r="B44" s="73" t="s">
        <v>991</v>
      </c>
      <c r="C44" s="74">
        <v>147.6</v>
      </c>
    </row>
    <row r="45" s="25" customFormat="1" ht="17.1" customHeight="1" spans="1:3">
      <c r="A45" s="72" t="s">
        <v>992</v>
      </c>
      <c r="B45" s="72" t="s">
        <v>993</v>
      </c>
      <c r="C45" s="71">
        <v>8062.888242</v>
      </c>
    </row>
    <row r="46" s="63" customFormat="1" ht="17.1" customHeight="1" spans="1:3">
      <c r="A46" s="73" t="s">
        <v>994</v>
      </c>
      <c r="B46" s="73" t="s">
        <v>995</v>
      </c>
      <c r="C46" s="74">
        <v>4062.888242</v>
      </c>
    </row>
    <row r="47" s="63" customFormat="1" ht="17.1" customHeight="1" spans="1:3">
      <c r="A47" s="73" t="s">
        <v>996</v>
      </c>
      <c r="B47" s="73" t="s">
        <v>997</v>
      </c>
      <c r="C47" s="74">
        <v>100</v>
      </c>
    </row>
    <row r="48" s="63" customFormat="1" ht="17.1" customHeight="1" spans="1:3">
      <c r="A48" s="73" t="s">
        <v>998</v>
      </c>
      <c r="B48" s="73" t="s">
        <v>999</v>
      </c>
      <c r="C48" s="74">
        <v>150</v>
      </c>
    </row>
    <row r="49" s="63" customFormat="1" ht="17.1" customHeight="1" spans="1:3">
      <c r="A49" s="73" t="s">
        <v>1000</v>
      </c>
      <c r="B49" s="73" t="s">
        <v>1001</v>
      </c>
      <c r="C49" s="74">
        <v>3750</v>
      </c>
    </row>
    <row r="50" s="25" customFormat="1" ht="17.1" customHeight="1" spans="1:3">
      <c r="A50" s="72" t="s">
        <v>1002</v>
      </c>
      <c r="B50" s="72" t="s">
        <v>1003</v>
      </c>
      <c r="C50" s="71">
        <v>4460.691588</v>
      </c>
    </row>
    <row r="51" s="63" customFormat="1" ht="17.1" customHeight="1" spans="1:3">
      <c r="A51" s="73" t="s">
        <v>1004</v>
      </c>
      <c r="B51" s="73" t="s">
        <v>1005</v>
      </c>
      <c r="C51" s="74">
        <v>1652.165729</v>
      </c>
    </row>
    <row r="52" s="63" customFormat="1" ht="17.1" customHeight="1" spans="1:3">
      <c r="A52" s="73" t="s">
        <v>1006</v>
      </c>
      <c r="B52" s="73" t="s">
        <v>1007</v>
      </c>
      <c r="C52" s="74">
        <v>1500</v>
      </c>
    </row>
    <row r="53" s="63" customFormat="1" ht="17.1" customHeight="1" spans="1:3">
      <c r="A53" s="73" t="s">
        <v>1008</v>
      </c>
      <c r="B53" s="73" t="s">
        <v>1009</v>
      </c>
      <c r="C53" s="74">
        <v>84.525859</v>
      </c>
    </row>
    <row r="54" s="63" customFormat="1" ht="17.1" customHeight="1" spans="1:3">
      <c r="A54" s="73" t="s">
        <v>1010</v>
      </c>
      <c r="B54" s="73" t="s">
        <v>1011</v>
      </c>
      <c r="C54" s="74">
        <v>1224</v>
      </c>
    </row>
    <row r="55" s="25" customFormat="1" ht="17.1" customHeight="1" spans="1:3">
      <c r="A55" s="72" t="s">
        <v>1012</v>
      </c>
      <c r="B55" s="72" t="s">
        <v>1013</v>
      </c>
      <c r="C55" s="71">
        <v>55</v>
      </c>
    </row>
    <row r="56" s="63" customFormat="1" ht="17.1" customHeight="1" spans="1:3">
      <c r="A56" s="73" t="s">
        <v>1014</v>
      </c>
      <c r="B56" s="73" t="s">
        <v>1015</v>
      </c>
      <c r="C56" s="74">
        <v>55</v>
      </c>
    </row>
    <row r="57" s="25" customFormat="1" ht="17.1" customHeight="1" spans="1:3">
      <c r="A57" s="72" t="s">
        <v>1016</v>
      </c>
      <c r="B57" s="72" t="s">
        <v>1017</v>
      </c>
      <c r="C57" s="71">
        <v>493.455456</v>
      </c>
    </row>
    <row r="58" s="63" customFormat="1" ht="17.1" customHeight="1" spans="1:3">
      <c r="A58" s="73" t="s">
        <v>1018</v>
      </c>
      <c r="B58" s="73" t="s">
        <v>1019</v>
      </c>
      <c r="C58" s="74">
        <v>316.878549</v>
      </c>
    </row>
    <row r="59" s="63" customFormat="1" ht="17.1" customHeight="1" spans="1:3">
      <c r="A59" s="73" t="s">
        <v>1020</v>
      </c>
      <c r="B59" s="73" t="s">
        <v>1021</v>
      </c>
      <c r="C59" s="74">
        <v>50</v>
      </c>
    </row>
    <row r="60" s="63" customFormat="1" ht="17.1" customHeight="1" spans="1:3">
      <c r="A60" s="73" t="s">
        <v>1022</v>
      </c>
      <c r="B60" s="73" t="s">
        <v>1023</v>
      </c>
      <c r="C60" s="74">
        <v>111.576907</v>
      </c>
    </row>
    <row r="61" s="63" customFormat="1" ht="17.1" customHeight="1" spans="1:3">
      <c r="A61" s="73" t="s">
        <v>1024</v>
      </c>
      <c r="B61" s="73" t="s">
        <v>1025</v>
      </c>
      <c r="C61" s="74">
        <v>15</v>
      </c>
    </row>
    <row r="62" s="25" customFormat="1" ht="17.1" customHeight="1" spans="1:3">
      <c r="A62" s="72" t="s">
        <v>1026</v>
      </c>
      <c r="B62" s="72" t="s">
        <v>1027</v>
      </c>
      <c r="C62" s="71">
        <v>278.848457</v>
      </c>
    </row>
    <row r="63" s="63" customFormat="1" ht="17.1" customHeight="1" spans="1:3">
      <c r="A63" s="73" t="s">
        <v>1028</v>
      </c>
      <c r="B63" s="73" t="s">
        <v>1029</v>
      </c>
      <c r="C63" s="74">
        <v>158.848457</v>
      </c>
    </row>
    <row r="64" s="63" customFormat="1" ht="17.1" customHeight="1" spans="1:3">
      <c r="A64" s="73" t="s">
        <v>1030</v>
      </c>
      <c r="B64" s="73" t="s">
        <v>1031</v>
      </c>
      <c r="C64" s="74">
        <v>120</v>
      </c>
    </row>
    <row r="65" s="25" customFormat="1" ht="17.1" customHeight="1" spans="1:3">
      <c r="A65" s="72" t="s">
        <v>1032</v>
      </c>
      <c r="B65" s="72" t="s">
        <v>1033</v>
      </c>
      <c r="C65" s="71">
        <v>554.158263</v>
      </c>
    </row>
    <row r="66" s="63" customFormat="1" ht="17.1" customHeight="1" spans="1:3">
      <c r="A66" s="73" t="s">
        <v>1034</v>
      </c>
      <c r="B66" s="73" t="s">
        <v>1035</v>
      </c>
      <c r="C66" s="74">
        <v>449.158263</v>
      </c>
    </row>
    <row r="67" s="63" customFormat="1" ht="17.1" customHeight="1" spans="1:3">
      <c r="A67" s="73" t="s">
        <v>1036</v>
      </c>
      <c r="B67" s="73" t="s">
        <v>1037</v>
      </c>
      <c r="C67" s="74">
        <v>55</v>
      </c>
    </row>
    <row r="68" s="63" customFormat="1" ht="17.1" customHeight="1" spans="1:3">
      <c r="A68" s="73" t="s">
        <v>1038</v>
      </c>
      <c r="B68" s="73" t="s">
        <v>1039</v>
      </c>
      <c r="C68" s="74">
        <v>50</v>
      </c>
    </row>
    <row r="69" s="25" customFormat="1" ht="17.1" customHeight="1" spans="1:3">
      <c r="A69" s="72" t="s">
        <v>1040</v>
      </c>
      <c r="B69" s="72" t="s">
        <v>1041</v>
      </c>
      <c r="C69" s="71">
        <v>2444.696719</v>
      </c>
    </row>
    <row r="70" s="63" customFormat="1" ht="17.1" customHeight="1" spans="1:3">
      <c r="A70" s="73" t="s">
        <v>1042</v>
      </c>
      <c r="B70" s="73" t="s">
        <v>1043</v>
      </c>
      <c r="C70" s="74">
        <v>1584.268802</v>
      </c>
    </row>
    <row r="71" s="63" customFormat="1" ht="17.1" customHeight="1" spans="1:3">
      <c r="A71" s="73" t="s">
        <v>1044</v>
      </c>
      <c r="B71" s="73" t="s">
        <v>1045</v>
      </c>
      <c r="C71" s="74">
        <v>60</v>
      </c>
    </row>
    <row r="72" s="63" customFormat="1" ht="17.1" customHeight="1" spans="1:3">
      <c r="A72" s="73" t="s">
        <v>1046</v>
      </c>
      <c r="B72" s="73" t="s">
        <v>1047</v>
      </c>
      <c r="C72" s="74">
        <v>179.427917</v>
      </c>
    </row>
    <row r="73" s="63" customFormat="1" ht="17.1" customHeight="1" spans="1:3">
      <c r="A73" s="73" t="s">
        <v>1048</v>
      </c>
      <c r="B73" s="73" t="s">
        <v>1049</v>
      </c>
      <c r="C73" s="74">
        <v>621</v>
      </c>
    </row>
    <row r="74" s="25" customFormat="1" ht="17.1" customHeight="1" spans="1:3">
      <c r="A74" s="72" t="s">
        <v>1050</v>
      </c>
      <c r="B74" s="72" t="s">
        <v>1051</v>
      </c>
      <c r="C74" s="71">
        <v>3573.823629</v>
      </c>
    </row>
    <row r="75" s="63" customFormat="1" ht="17.1" customHeight="1" spans="1:3">
      <c r="A75" s="73" t="s">
        <v>1052</v>
      </c>
      <c r="B75" s="73" t="s">
        <v>1053</v>
      </c>
      <c r="C75" s="74">
        <v>3083.823629</v>
      </c>
    </row>
    <row r="76" s="63" customFormat="1" ht="17.1" customHeight="1" spans="1:3">
      <c r="A76" s="73" t="s">
        <v>1054</v>
      </c>
      <c r="B76" s="73" t="s">
        <v>1055</v>
      </c>
      <c r="C76" s="74">
        <v>195</v>
      </c>
    </row>
    <row r="77" s="63" customFormat="1" ht="17.1" customHeight="1" spans="1:3">
      <c r="A77" s="73" t="s">
        <v>1056</v>
      </c>
      <c r="B77" s="73" t="s">
        <v>1057</v>
      </c>
      <c r="C77" s="74">
        <v>295</v>
      </c>
    </row>
    <row r="78" s="25" customFormat="1" ht="17.1" customHeight="1" spans="1:3">
      <c r="A78" s="72" t="s">
        <v>1058</v>
      </c>
      <c r="B78" s="72" t="s">
        <v>1059</v>
      </c>
      <c r="C78" s="71">
        <v>2821.606391</v>
      </c>
    </row>
    <row r="79" s="63" customFormat="1" ht="17.1" customHeight="1" spans="1:3">
      <c r="A79" s="73" t="s">
        <v>1060</v>
      </c>
      <c r="B79" s="73" t="s">
        <v>1061</v>
      </c>
      <c r="C79" s="74">
        <v>1909.606391</v>
      </c>
    </row>
    <row r="80" s="63" customFormat="1" ht="17.1" customHeight="1" spans="1:3">
      <c r="A80" s="73" t="s">
        <v>1062</v>
      </c>
      <c r="B80" s="73" t="s">
        <v>1063</v>
      </c>
      <c r="C80" s="74">
        <v>350</v>
      </c>
    </row>
    <row r="81" s="63" customFormat="1" ht="17.1" customHeight="1" spans="1:3">
      <c r="A81" s="73" t="s">
        <v>1064</v>
      </c>
      <c r="B81" s="73" t="s">
        <v>1065</v>
      </c>
      <c r="C81" s="74">
        <v>562</v>
      </c>
    </row>
    <row r="82" s="25" customFormat="1" ht="17.1" customHeight="1" spans="1:3">
      <c r="A82" s="72" t="s">
        <v>1066</v>
      </c>
      <c r="B82" s="72" t="s">
        <v>1067</v>
      </c>
      <c r="C82" s="71">
        <v>735.135509</v>
      </c>
    </row>
    <row r="83" s="63" customFormat="1" ht="17.1" customHeight="1" spans="1:3">
      <c r="A83" s="73" t="s">
        <v>1068</v>
      </c>
      <c r="B83" s="73" t="s">
        <v>1069</v>
      </c>
      <c r="C83" s="74">
        <v>735.135509</v>
      </c>
    </row>
    <row r="84" s="25" customFormat="1" ht="17.1" customHeight="1" spans="1:3">
      <c r="A84" s="72" t="s">
        <v>1070</v>
      </c>
      <c r="B84" s="72" t="s">
        <v>1071</v>
      </c>
      <c r="C84" s="71">
        <v>918.194531</v>
      </c>
    </row>
    <row r="85" s="63" customFormat="1" ht="17.1" customHeight="1" spans="1:3">
      <c r="A85" s="73" t="s">
        <v>1072</v>
      </c>
      <c r="B85" s="73" t="s">
        <v>1073</v>
      </c>
      <c r="C85" s="74">
        <v>573.194531</v>
      </c>
    </row>
    <row r="86" s="63" customFormat="1" ht="17.1" customHeight="1" spans="1:3">
      <c r="A86" s="73" t="s">
        <v>1074</v>
      </c>
      <c r="B86" s="73" t="s">
        <v>1075</v>
      </c>
      <c r="C86" s="74">
        <v>20</v>
      </c>
    </row>
    <row r="87" s="63" customFormat="1" ht="17.1" customHeight="1" spans="1:3">
      <c r="A87" s="73" t="s">
        <v>1076</v>
      </c>
      <c r="B87" s="73" t="s">
        <v>1077</v>
      </c>
      <c r="C87" s="74">
        <v>5</v>
      </c>
    </row>
    <row r="88" s="63" customFormat="1" ht="17.1" customHeight="1" spans="1:3">
      <c r="A88" s="73" t="s">
        <v>1078</v>
      </c>
      <c r="B88" s="73" t="s">
        <v>1079</v>
      </c>
      <c r="C88" s="74">
        <v>320</v>
      </c>
    </row>
    <row r="89" s="25" customFormat="1" ht="17.1" customHeight="1" spans="1:3">
      <c r="A89" s="72" t="s">
        <v>1080</v>
      </c>
      <c r="B89" s="72" t="s">
        <v>1081</v>
      </c>
      <c r="C89" s="71">
        <v>570.933807</v>
      </c>
    </row>
    <row r="90" s="63" customFormat="1" ht="17.1" customHeight="1" spans="1:3">
      <c r="A90" s="73" t="s">
        <v>1082</v>
      </c>
      <c r="B90" s="73" t="s">
        <v>1083</v>
      </c>
      <c r="C90" s="74">
        <v>480.933807</v>
      </c>
    </row>
    <row r="91" s="63" customFormat="1" ht="17.1" customHeight="1" spans="1:3">
      <c r="A91" s="73" t="s">
        <v>1084</v>
      </c>
      <c r="B91" s="73" t="s">
        <v>1085</v>
      </c>
      <c r="C91" s="75">
        <v>90</v>
      </c>
    </row>
    <row r="92" s="25" customFormat="1" ht="17.1" customHeight="1" spans="1:3">
      <c r="A92" s="72" t="s">
        <v>1086</v>
      </c>
      <c r="B92" s="72" t="s">
        <v>1087</v>
      </c>
      <c r="C92" s="71">
        <v>524.395704</v>
      </c>
    </row>
    <row r="93" s="63" customFormat="1" ht="17.1" customHeight="1" spans="1:3">
      <c r="A93" s="73" t="s">
        <v>1088</v>
      </c>
      <c r="B93" s="73" t="s">
        <v>1089</v>
      </c>
      <c r="C93" s="74">
        <v>289.801631</v>
      </c>
    </row>
    <row r="94" s="63" customFormat="1" ht="17.1" customHeight="1" spans="1:3">
      <c r="A94" s="73" t="s">
        <v>1090</v>
      </c>
      <c r="B94" s="73" t="s">
        <v>1091</v>
      </c>
      <c r="C94" s="74">
        <v>234.594073</v>
      </c>
    </row>
    <row r="95" s="25" customFormat="1" ht="17.1" customHeight="1" spans="1:3">
      <c r="A95" s="72" t="s">
        <v>1092</v>
      </c>
      <c r="B95" s="72" t="s">
        <v>1093</v>
      </c>
      <c r="C95" s="71">
        <v>5917.086417</v>
      </c>
    </row>
    <row r="96" s="63" customFormat="1" ht="17.1" customHeight="1" spans="1:3">
      <c r="A96" s="73" t="s">
        <v>1094</v>
      </c>
      <c r="B96" s="73" t="s">
        <v>1095</v>
      </c>
      <c r="C96" s="74">
        <v>4762.086417</v>
      </c>
    </row>
    <row r="97" s="63" customFormat="1" ht="17.1" customHeight="1" spans="1:3">
      <c r="A97" s="73" t="s">
        <v>1096</v>
      </c>
      <c r="B97" s="73" t="s">
        <v>1097</v>
      </c>
      <c r="C97" s="74">
        <v>157</v>
      </c>
    </row>
    <row r="98" s="63" customFormat="1" ht="17.1" customHeight="1" spans="1:3">
      <c r="A98" s="73" t="s">
        <v>1098</v>
      </c>
      <c r="B98" s="73" t="s">
        <v>1099</v>
      </c>
      <c r="C98" s="74">
        <v>140</v>
      </c>
    </row>
    <row r="99" s="63" customFormat="1" ht="17.1" customHeight="1" spans="1:3">
      <c r="A99" s="73" t="s">
        <v>1100</v>
      </c>
      <c r="B99" s="73" t="s">
        <v>1101</v>
      </c>
      <c r="C99" s="74">
        <v>50</v>
      </c>
    </row>
    <row r="100" s="63" customFormat="1" ht="17.1" customHeight="1" spans="1:3">
      <c r="A100" s="73" t="s">
        <v>1102</v>
      </c>
      <c r="B100" s="73" t="s">
        <v>1103</v>
      </c>
      <c r="C100" s="74">
        <v>105</v>
      </c>
    </row>
    <row r="101" s="63" customFormat="1" ht="17.1" customHeight="1" spans="1:3">
      <c r="A101" s="73" t="s">
        <v>1104</v>
      </c>
      <c r="B101" s="73" t="s">
        <v>1105</v>
      </c>
      <c r="C101" s="74">
        <v>483</v>
      </c>
    </row>
    <row r="102" s="63" customFormat="1" ht="17.1" customHeight="1" spans="1:3">
      <c r="A102" s="73" t="s">
        <v>1106</v>
      </c>
      <c r="B102" s="73" t="s">
        <v>1107</v>
      </c>
      <c r="C102" s="74">
        <v>220</v>
      </c>
    </row>
    <row r="103" s="25" customFormat="1" ht="17.1" customHeight="1" spans="1:3">
      <c r="A103" s="72" t="s">
        <v>1108</v>
      </c>
      <c r="B103" s="72" t="s">
        <v>1109</v>
      </c>
      <c r="C103" s="71">
        <v>50239</v>
      </c>
    </row>
    <row r="104" s="63" customFormat="1" ht="17.1" customHeight="1" spans="1:3">
      <c r="A104" s="76" t="s">
        <v>1110</v>
      </c>
      <c r="B104" s="76" t="s">
        <v>1111</v>
      </c>
      <c r="C104" s="74">
        <f>6115+33638+10350+136</f>
        <v>50239</v>
      </c>
    </row>
    <row r="105" s="25" customFormat="1" ht="17.1" customHeight="1" spans="1:3">
      <c r="A105" s="72" t="s">
        <v>1112</v>
      </c>
      <c r="B105" s="72" t="s">
        <v>1113</v>
      </c>
      <c r="C105" s="71">
        <f>C106+C109</f>
        <v>2334.272074</v>
      </c>
    </row>
    <row r="106" s="25" customFormat="1" ht="17.1" customHeight="1" spans="1:3">
      <c r="A106" s="72" t="s">
        <v>1114</v>
      </c>
      <c r="B106" s="72" t="s">
        <v>1115</v>
      </c>
      <c r="C106" s="71">
        <v>2295.272074</v>
      </c>
    </row>
    <row r="107" s="63" customFormat="1" ht="17.1" customHeight="1" spans="1:3">
      <c r="A107" s="73" t="s">
        <v>1116</v>
      </c>
      <c r="B107" s="73" t="s">
        <v>1117</v>
      </c>
      <c r="C107" s="74">
        <v>2290.272074</v>
      </c>
    </row>
    <row r="108" s="63" customFormat="1" ht="17.1" customHeight="1" spans="1:3">
      <c r="A108" s="73" t="s">
        <v>1118</v>
      </c>
      <c r="B108" s="73" t="s">
        <v>1119</v>
      </c>
      <c r="C108" s="74">
        <v>5</v>
      </c>
    </row>
    <row r="109" s="63" customFormat="1" ht="17.1" customHeight="1" spans="1:3">
      <c r="A109" s="70">
        <v>20399</v>
      </c>
      <c r="B109" s="72" t="s">
        <v>1120</v>
      </c>
      <c r="C109" s="71">
        <v>39</v>
      </c>
    </row>
    <row r="110" s="63" customFormat="1" ht="17.1" customHeight="1" spans="1:3">
      <c r="A110" s="73">
        <v>2039999</v>
      </c>
      <c r="B110" s="76" t="s">
        <v>1121</v>
      </c>
      <c r="C110" s="74">
        <v>39</v>
      </c>
    </row>
    <row r="111" s="25" customFormat="1" ht="17.1" customHeight="1" spans="1:3">
      <c r="A111" s="72" t="s">
        <v>1122</v>
      </c>
      <c r="B111" s="72" t="s">
        <v>1123</v>
      </c>
      <c r="C111" s="71">
        <f>C112+C117+C119+C121+C123+C129+C132+C135</f>
        <v>68561.222684</v>
      </c>
    </row>
    <row r="112" s="25" customFormat="1" ht="17.1" customHeight="1" spans="1:3">
      <c r="A112" s="70" t="s">
        <v>1124</v>
      </c>
      <c r="B112" s="70" t="s">
        <v>1125</v>
      </c>
      <c r="C112" s="71">
        <v>47289.645033</v>
      </c>
    </row>
    <row r="113" s="63" customFormat="1" ht="17.1" customHeight="1" spans="1:3">
      <c r="A113" s="73" t="s">
        <v>1126</v>
      </c>
      <c r="B113" s="73" t="s">
        <v>1127</v>
      </c>
      <c r="C113" s="74">
        <v>36864.645033</v>
      </c>
    </row>
    <row r="114" s="63" customFormat="1" ht="17.1" customHeight="1" spans="1:3">
      <c r="A114" s="73" t="s">
        <v>1128</v>
      </c>
      <c r="B114" s="73" t="s">
        <v>1129</v>
      </c>
      <c r="C114" s="74">
        <v>340</v>
      </c>
    </row>
    <row r="115" s="63" customFormat="1" ht="17.1" customHeight="1" spans="1:3">
      <c r="A115" s="73" t="s">
        <v>1130</v>
      </c>
      <c r="B115" s="73" t="s">
        <v>1131</v>
      </c>
      <c r="C115" s="74">
        <v>60</v>
      </c>
    </row>
    <row r="116" s="63" customFormat="1" ht="17.1" customHeight="1" spans="1:3">
      <c r="A116" s="73" t="s">
        <v>1132</v>
      </c>
      <c r="B116" s="73" t="s">
        <v>1133</v>
      </c>
      <c r="C116" s="74">
        <v>10025</v>
      </c>
    </row>
    <row r="117" s="25" customFormat="1" ht="17.1" customHeight="1" spans="1:3">
      <c r="A117" s="72" t="s">
        <v>1134</v>
      </c>
      <c r="B117" s="72" t="s">
        <v>1135</v>
      </c>
      <c r="C117" s="71">
        <v>40</v>
      </c>
    </row>
    <row r="118" s="63" customFormat="1" ht="17.1" customHeight="1" spans="1:3">
      <c r="A118" s="73" t="s">
        <v>1136</v>
      </c>
      <c r="B118" s="73" t="s">
        <v>1137</v>
      </c>
      <c r="C118" s="74">
        <v>40</v>
      </c>
    </row>
    <row r="119" s="25" customFormat="1" ht="17.1" customHeight="1" spans="1:3">
      <c r="A119" s="72" t="s">
        <v>1138</v>
      </c>
      <c r="B119" s="72" t="s">
        <v>1139</v>
      </c>
      <c r="C119" s="71">
        <v>592.937452</v>
      </c>
    </row>
    <row r="120" s="63" customFormat="1" ht="17.1" customHeight="1" spans="1:3">
      <c r="A120" s="73" t="s">
        <v>1140</v>
      </c>
      <c r="B120" s="73" t="s">
        <v>1141</v>
      </c>
      <c r="C120" s="74">
        <v>592.937452</v>
      </c>
    </row>
    <row r="121" s="25" customFormat="1" ht="17.1" customHeight="1" spans="1:3">
      <c r="A121" s="72" t="s">
        <v>1142</v>
      </c>
      <c r="B121" s="72" t="s">
        <v>1143</v>
      </c>
      <c r="C121" s="71">
        <v>1671.484524</v>
      </c>
    </row>
    <row r="122" s="63" customFormat="1" ht="17.1" customHeight="1" spans="1:3">
      <c r="A122" s="73" t="s">
        <v>1144</v>
      </c>
      <c r="B122" s="73" t="s">
        <v>1145</v>
      </c>
      <c r="C122" s="74">
        <v>1671.484524</v>
      </c>
    </row>
    <row r="123" s="25" customFormat="1" ht="17.1" customHeight="1" spans="1:3">
      <c r="A123" s="72" t="s">
        <v>1146</v>
      </c>
      <c r="B123" s="72" t="s">
        <v>1147</v>
      </c>
      <c r="C123" s="71">
        <v>1818.836041</v>
      </c>
    </row>
    <row r="124" s="63" customFormat="1" ht="17.1" customHeight="1" spans="1:3">
      <c r="A124" s="73" t="s">
        <v>1148</v>
      </c>
      <c r="B124" s="73" t="s">
        <v>1149</v>
      </c>
      <c r="C124" s="74">
        <v>1585.836041</v>
      </c>
    </row>
    <row r="125" s="63" customFormat="1" ht="17.1" customHeight="1" spans="1:3">
      <c r="A125" s="73" t="s">
        <v>1150</v>
      </c>
      <c r="B125" s="73" t="s">
        <v>1151</v>
      </c>
      <c r="C125" s="74">
        <v>30</v>
      </c>
    </row>
    <row r="126" s="63" customFormat="1" ht="17.1" customHeight="1" spans="1:3">
      <c r="A126" s="73" t="s">
        <v>1152</v>
      </c>
      <c r="B126" s="73" t="s">
        <v>1153</v>
      </c>
      <c r="C126" s="74">
        <v>30</v>
      </c>
    </row>
    <row r="127" s="63" customFormat="1" ht="17.1" customHeight="1" spans="1:3">
      <c r="A127" s="73" t="s">
        <v>1154</v>
      </c>
      <c r="B127" s="73" t="s">
        <v>1155</v>
      </c>
      <c r="C127" s="74">
        <v>135</v>
      </c>
    </row>
    <row r="128" s="63" customFormat="1" ht="17.1" customHeight="1" spans="1:3">
      <c r="A128" s="73" t="s">
        <v>1156</v>
      </c>
      <c r="B128" s="73" t="s">
        <v>1157</v>
      </c>
      <c r="C128" s="74">
        <v>38</v>
      </c>
    </row>
    <row r="129" s="25" customFormat="1" ht="17.1" customHeight="1" spans="1:3">
      <c r="A129" s="72" t="s">
        <v>1158</v>
      </c>
      <c r="B129" s="72" t="s">
        <v>1159</v>
      </c>
      <c r="C129" s="71">
        <v>2662.356988</v>
      </c>
    </row>
    <row r="130" s="63" customFormat="1" ht="17.1" customHeight="1" spans="1:3">
      <c r="A130" s="73" t="s">
        <v>1160</v>
      </c>
      <c r="B130" s="73" t="s">
        <v>1161</v>
      </c>
      <c r="C130" s="74">
        <v>2424.356988</v>
      </c>
    </row>
    <row r="131" s="63" customFormat="1" ht="17.1" customHeight="1" spans="1:3">
      <c r="A131" s="73" t="s">
        <v>1162</v>
      </c>
      <c r="B131" s="73" t="s">
        <v>1163</v>
      </c>
      <c r="C131" s="74">
        <v>238</v>
      </c>
    </row>
    <row r="132" s="25" customFormat="1" ht="17.1" customHeight="1" spans="1:3">
      <c r="A132" s="72" t="s">
        <v>1164</v>
      </c>
      <c r="B132" s="72" t="s">
        <v>1165</v>
      </c>
      <c r="C132" s="71">
        <v>4402.962646</v>
      </c>
    </row>
    <row r="133" s="63" customFormat="1" ht="17.1" customHeight="1" spans="1:3">
      <c r="A133" s="73" t="s">
        <v>1166</v>
      </c>
      <c r="B133" s="73" t="s">
        <v>1167</v>
      </c>
      <c r="C133" s="74">
        <v>395.962646</v>
      </c>
    </row>
    <row r="134" s="63" customFormat="1" ht="17.1" customHeight="1" spans="1:3">
      <c r="A134" s="73" t="s">
        <v>1168</v>
      </c>
      <c r="B134" s="73" t="s">
        <v>1169</v>
      </c>
      <c r="C134" s="74">
        <v>4007</v>
      </c>
    </row>
    <row r="135" s="25" customFormat="1" ht="17.1" customHeight="1" spans="1:3">
      <c r="A135" s="72" t="s">
        <v>1170</v>
      </c>
      <c r="B135" s="72" t="s">
        <v>1171</v>
      </c>
      <c r="C135" s="71">
        <v>10083</v>
      </c>
    </row>
    <row r="136" s="63" customFormat="1" ht="17.1" customHeight="1" spans="1:3">
      <c r="A136" s="73" t="s">
        <v>1172</v>
      </c>
      <c r="B136" s="73" t="s">
        <v>1173</v>
      </c>
      <c r="C136" s="74">
        <v>20</v>
      </c>
    </row>
    <row r="137" s="63" customFormat="1" ht="17.1" customHeight="1" spans="1:3">
      <c r="A137" s="73" t="s">
        <v>1174</v>
      </c>
      <c r="B137" s="73" t="s">
        <v>1175</v>
      </c>
      <c r="C137" s="74">
        <f>50+4235+5778</f>
        <v>10063</v>
      </c>
    </row>
    <row r="138" s="25" customFormat="1" ht="17.1" customHeight="1" spans="1:3">
      <c r="A138" s="72" t="s">
        <v>1176</v>
      </c>
      <c r="B138" s="72" t="s">
        <v>1177</v>
      </c>
      <c r="C138" s="71">
        <f>C139+C141+C148+C152+C154+C156+C158</f>
        <v>81392.026393</v>
      </c>
    </row>
    <row r="139" s="25" customFormat="1" ht="17.1" customHeight="1" spans="1:3">
      <c r="A139" s="72" t="s">
        <v>1178</v>
      </c>
      <c r="B139" s="72" t="s">
        <v>1179</v>
      </c>
      <c r="C139" s="71">
        <v>1511.247697</v>
      </c>
    </row>
    <row r="140" s="63" customFormat="1" ht="17.1" customHeight="1" spans="1:3">
      <c r="A140" s="76" t="s">
        <v>1180</v>
      </c>
      <c r="B140" s="76" t="s">
        <v>1181</v>
      </c>
      <c r="C140" s="74">
        <v>1511.247697</v>
      </c>
    </row>
    <row r="141" s="25" customFormat="1" ht="17.1" customHeight="1" spans="1:3">
      <c r="A141" s="72" t="s">
        <v>1182</v>
      </c>
      <c r="B141" s="72" t="s">
        <v>1183</v>
      </c>
      <c r="C141" s="71">
        <v>24018.108706</v>
      </c>
    </row>
    <row r="142" s="63" customFormat="1" ht="17.1" customHeight="1" spans="1:3">
      <c r="A142" s="73" t="s">
        <v>1184</v>
      </c>
      <c r="B142" s="73" t="s">
        <v>1185</v>
      </c>
      <c r="C142" s="74">
        <v>1304.29839</v>
      </c>
    </row>
    <row r="143" s="63" customFormat="1" ht="17.1" customHeight="1" spans="1:3">
      <c r="A143" s="73" t="s">
        <v>1186</v>
      </c>
      <c r="B143" s="73" t="s">
        <v>1187</v>
      </c>
      <c r="C143" s="74">
        <v>3411.359216</v>
      </c>
    </row>
    <row r="144" s="63" customFormat="1" ht="17.1" customHeight="1" spans="1:3">
      <c r="A144" s="73" t="s">
        <v>1188</v>
      </c>
      <c r="B144" s="73" t="s">
        <v>1189</v>
      </c>
      <c r="C144" s="74">
        <v>1699.823102</v>
      </c>
    </row>
    <row r="145" s="63" customFormat="1" ht="17.1" customHeight="1" spans="1:3">
      <c r="A145" s="73" t="s">
        <v>1190</v>
      </c>
      <c r="B145" s="73" t="s">
        <v>1191</v>
      </c>
      <c r="C145" s="74">
        <v>4382.627998</v>
      </c>
    </row>
    <row r="146" s="63" customFormat="1" ht="17.1" customHeight="1" spans="1:3">
      <c r="A146" s="73" t="s">
        <v>1192</v>
      </c>
      <c r="B146" s="73" t="s">
        <v>1193</v>
      </c>
      <c r="C146" s="74">
        <v>12000</v>
      </c>
    </row>
    <row r="147" s="63" customFormat="1" ht="17.1" customHeight="1" spans="1:3">
      <c r="A147" s="73" t="s">
        <v>1194</v>
      </c>
      <c r="B147" s="73" t="s">
        <v>1195</v>
      </c>
      <c r="C147" s="74">
        <v>1220</v>
      </c>
    </row>
    <row r="148" s="25" customFormat="1" ht="17.1" customHeight="1" spans="1:3">
      <c r="A148" s="72" t="s">
        <v>1196</v>
      </c>
      <c r="B148" s="72" t="s">
        <v>1197</v>
      </c>
      <c r="C148" s="71">
        <v>13793.395692</v>
      </c>
    </row>
    <row r="149" s="63" customFormat="1" ht="17.1" customHeight="1" spans="1:3">
      <c r="A149" s="73" t="s">
        <v>1198</v>
      </c>
      <c r="B149" s="73" t="s">
        <v>1199</v>
      </c>
      <c r="C149" s="74">
        <v>2345.915844</v>
      </c>
    </row>
    <row r="150" s="63" customFormat="1" ht="17.1" customHeight="1" spans="1:3">
      <c r="A150" s="73" t="s">
        <v>1200</v>
      </c>
      <c r="B150" s="73" t="s">
        <v>1201</v>
      </c>
      <c r="C150" s="74">
        <v>3503.727404</v>
      </c>
    </row>
    <row r="151" s="63" customFormat="1" ht="17.1" customHeight="1" spans="1:3">
      <c r="A151" s="73" t="s">
        <v>1202</v>
      </c>
      <c r="B151" s="73" t="s">
        <v>1203</v>
      </c>
      <c r="C151" s="74">
        <v>7943.752444</v>
      </c>
    </row>
    <row r="152" s="25" customFormat="1" ht="17.1" customHeight="1" spans="1:3">
      <c r="A152" s="72" t="s">
        <v>1204</v>
      </c>
      <c r="B152" s="72" t="s">
        <v>1205</v>
      </c>
      <c r="C152" s="71">
        <v>645.937268</v>
      </c>
    </row>
    <row r="153" s="63" customFormat="1" ht="17.1" customHeight="1" spans="1:3">
      <c r="A153" s="73" t="s">
        <v>1206</v>
      </c>
      <c r="B153" s="73" t="s">
        <v>1207</v>
      </c>
      <c r="C153" s="74">
        <v>645.937268</v>
      </c>
    </row>
    <row r="154" s="25" customFormat="1" ht="17.1" customHeight="1" spans="1:3">
      <c r="A154" s="72" t="s">
        <v>1208</v>
      </c>
      <c r="B154" s="72" t="s">
        <v>1209</v>
      </c>
      <c r="C154" s="71">
        <v>434.419636</v>
      </c>
    </row>
    <row r="155" s="63" customFormat="1" ht="17.1" customHeight="1" spans="1:3">
      <c r="A155" s="73" t="s">
        <v>1210</v>
      </c>
      <c r="B155" s="73" t="s">
        <v>1211</v>
      </c>
      <c r="C155" s="74">
        <v>434.419636</v>
      </c>
    </row>
    <row r="156" s="25" customFormat="1" ht="17.1" customHeight="1" spans="1:3">
      <c r="A156" s="72" t="s">
        <v>1212</v>
      </c>
      <c r="B156" s="72" t="s">
        <v>1213</v>
      </c>
      <c r="C156" s="71">
        <v>2530.917394</v>
      </c>
    </row>
    <row r="157" s="63" customFormat="1" ht="17.1" customHeight="1" spans="1:3">
      <c r="A157" s="73" t="s">
        <v>1214</v>
      </c>
      <c r="B157" s="73" t="s">
        <v>1215</v>
      </c>
      <c r="C157" s="74">
        <v>2530.917394</v>
      </c>
    </row>
    <row r="158" s="25" customFormat="1" ht="17.1" customHeight="1" spans="1:3">
      <c r="A158" s="72" t="s">
        <v>1216</v>
      </c>
      <c r="B158" s="72" t="s">
        <v>1217</v>
      </c>
      <c r="C158" s="71">
        <v>38458</v>
      </c>
    </row>
    <row r="159" s="63" customFormat="1" ht="17.1" customHeight="1" spans="1:3">
      <c r="A159" s="73" t="s">
        <v>1218</v>
      </c>
      <c r="B159" s="73" t="s">
        <v>1219</v>
      </c>
      <c r="C159" s="74">
        <f>3908+22124+12426</f>
        <v>38458</v>
      </c>
    </row>
    <row r="160" s="25" customFormat="1" ht="17.1" customHeight="1" spans="1:3">
      <c r="A160" s="72" t="s">
        <v>1220</v>
      </c>
      <c r="B160" s="72" t="s">
        <v>1221</v>
      </c>
      <c r="C160" s="71">
        <f>C161+C164+C166+C170+C174</f>
        <v>32751.585891</v>
      </c>
    </row>
    <row r="161" s="25" customFormat="1" ht="17.1" customHeight="1" spans="1:3">
      <c r="A161" s="72" t="s">
        <v>1222</v>
      </c>
      <c r="B161" s="72" t="s">
        <v>1223</v>
      </c>
      <c r="C161" s="71">
        <v>558.102901</v>
      </c>
    </row>
    <row r="162" s="63" customFormat="1" ht="17.1" customHeight="1" spans="1:3">
      <c r="A162" s="76" t="s">
        <v>1224</v>
      </c>
      <c r="B162" s="76" t="s">
        <v>1225</v>
      </c>
      <c r="C162" s="74">
        <v>380.887818</v>
      </c>
    </row>
    <row r="163" s="63" customFormat="1" ht="17.1" customHeight="1" spans="1:3">
      <c r="A163" s="73" t="s">
        <v>1226</v>
      </c>
      <c r="B163" s="73" t="s">
        <v>1227</v>
      </c>
      <c r="C163" s="74">
        <v>177.215083</v>
      </c>
    </row>
    <row r="164" s="25" customFormat="1" ht="17.1" customHeight="1" spans="1:3">
      <c r="A164" s="72" t="s">
        <v>1228</v>
      </c>
      <c r="B164" s="72" t="s">
        <v>1229</v>
      </c>
      <c r="C164" s="71">
        <v>13000</v>
      </c>
    </row>
    <row r="165" s="63" customFormat="1" ht="17.1" customHeight="1" spans="1:3">
      <c r="A165" s="73" t="s">
        <v>1230</v>
      </c>
      <c r="B165" s="73" t="s">
        <v>1231</v>
      </c>
      <c r="C165" s="74">
        <v>13000</v>
      </c>
    </row>
    <row r="166" s="25" customFormat="1" ht="17.1" customHeight="1" spans="1:3">
      <c r="A166" s="72" t="s">
        <v>1232</v>
      </c>
      <c r="B166" s="72" t="s">
        <v>1233</v>
      </c>
      <c r="C166" s="71">
        <v>52</v>
      </c>
    </row>
    <row r="167" s="63" customFormat="1" ht="17.1" customHeight="1" spans="1:3">
      <c r="A167" s="73" t="s">
        <v>1234</v>
      </c>
      <c r="B167" s="73" t="s">
        <v>1235</v>
      </c>
      <c r="C167" s="74">
        <v>31</v>
      </c>
    </row>
    <row r="168" s="63" customFormat="1" ht="17.1" customHeight="1" spans="1:3">
      <c r="A168" s="73" t="s">
        <v>1236</v>
      </c>
      <c r="B168" s="73" t="s">
        <v>1237</v>
      </c>
      <c r="C168" s="74">
        <v>15</v>
      </c>
    </row>
    <row r="169" s="63" customFormat="1" ht="17.1" customHeight="1" spans="1:3">
      <c r="A169" s="73" t="s">
        <v>1238</v>
      </c>
      <c r="B169" s="73" t="s">
        <v>1239</v>
      </c>
      <c r="C169" s="74">
        <v>6</v>
      </c>
    </row>
    <row r="170" s="25" customFormat="1" ht="17.1" customHeight="1" spans="1:3">
      <c r="A170" s="72" t="s">
        <v>1240</v>
      </c>
      <c r="B170" s="72" t="s">
        <v>1241</v>
      </c>
      <c r="C170" s="71">
        <v>278.48299</v>
      </c>
    </row>
    <row r="171" s="63" customFormat="1" ht="17.1" customHeight="1" spans="1:3">
      <c r="A171" s="73" t="s">
        <v>1242</v>
      </c>
      <c r="B171" s="73" t="s">
        <v>1243</v>
      </c>
      <c r="C171" s="74">
        <v>233.48299</v>
      </c>
    </row>
    <row r="172" s="63" customFormat="1" ht="17.1" customHeight="1" spans="1:3">
      <c r="A172" s="73" t="s">
        <v>1244</v>
      </c>
      <c r="B172" s="73" t="s">
        <v>1245</v>
      </c>
      <c r="C172" s="74">
        <v>10</v>
      </c>
    </row>
    <row r="173" s="63" customFormat="1" ht="17.1" customHeight="1" spans="1:3">
      <c r="A173" s="76" t="s">
        <v>1246</v>
      </c>
      <c r="B173" s="76" t="s">
        <v>1247</v>
      </c>
      <c r="C173" s="74">
        <v>35</v>
      </c>
    </row>
    <row r="174" s="25" customFormat="1" ht="17.1" customHeight="1" spans="1:3">
      <c r="A174" s="72" t="s">
        <v>1248</v>
      </c>
      <c r="B174" s="72" t="s">
        <v>1249</v>
      </c>
      <c r="C174" s="71">
        <v>18863</v>
      </c>
    </row>
    <row r="175" s="63" customFormat="1" ht="17.1" customHeight="1" spans="1:3">
      <c r="A175" s="73" t="s">
        <v>1250</v>
      </c>
      <c r="B175" s="73" t="s">
        <v>1251</v>
      </c>
      <c r="C175" s="74">
        <f>7688+3468+7707</f>
        <v>18863</v>
      </c>
    </row>
    <row r="176" s="25" customFormat="1" ht="17.1" customHeight="1" spans="1:3">
      <c r="A176" s="72" t="s">
        <v>1252</v>
      </c>
      <c r="B176" s="72" t="s">
        <v>1253</v>
      </c>
      <c r="C176" s="71">
        <f>C177+C184+C187+C194+C196+C199</f>
        <v>27127.858607</v>
      </c>
    </row>
    <row r="177" s="25" customFormat="1" ht="17.1" customHeight="1" spans="1:3">
      <c r="A177" s="72" t="s">
        <v>1254</v>
      </c>
      <c r="B177" s="72" t="s">
        <v>1255</v>
      </c>
      <c r="C177" s="71">
        <v>6851.514669</v>
      </c>
    </row>
    <row r="178" s="63" customFormat="1" ht="17.1" customHeight="1" spans="1:3">
      <c r="A178" s="73" t="s">
        <v>1256</v>
      </c>
      <c r="B178" s="73" t="s">
        <v>1257</v>
      </c>
      <c r="C178" s="74">
        <v>1364.644865</v>
      </c>
    </row>
    <row r="179" s="63" customFormat="1" ht="17.1" customHeight="1" spans="1:3">
      <c r="A179" s="73" t="s">
        <v>1258</v>
      </c>
      <c r="B179" s="73" t="s">
        <v>1259</v>
      </c>
      <c r="C179" s="74">
        <v>163.564224</v>
      </c>
    </row>
    <row r="180" s="63" customFormat="1" ht="17.1" customHeight="1" spans="1:3">
      <c r="A180" s="73" t="s">
        <v>1260</v>
      </c>
      <c r="B180" s="73" t="s">
        <v>1261</v>
      </c>
      <c r="C180" s="74">
        <v>171.49765</v>
      </c>
    </row>
    <row r="181" s="63" customFormat="1" ht="17.1" customHeight="1" spans="1:3">
      <c r="A181" s="73" t="s">
        <v>1262</v>
      </c>
      <c r="B181" s="73" t="s">
        <v>1263</v>
      </c>
      <c r="C181" s="74">
        <v>225</v>
      </c>
    </row>
    <row r="182" s="63" customFormat="1" ht="17.1" customHeight="1" spans="1:3">
      <c r="A182" s="73" t="s">
        <v>1264</v>
      </c>
      <c r="B182" s="73" t="s">
        <v>1265</v>
      </c>
      <c r="C182" s="74">
        <v>197.80793</v>
      </c>
    </row>
    <row r="183" s="63" customFormat="1" ht="17.1" customHeight="1" spans="1:3">
      <c r="A183" s="73" t="s">
        <v>1266</v>
      </c>
      <c r="B183" s="73" t="s">
        <v>1267</v>
      </c>
      <c r="C183" s="74">
        <v>4729</v>
      </c>
    </row>
    <row r="184" s="25" customFormat="1" ht="17.1" customHeight="1" spans="1:3">
      <c r="A184" s="72" t="s">
        <v>1268</v>
      </c>
      <c r="B184" s="72" t="s">
        <v>1269</v>
      </c>
      <c r="C184" s="71">
        <v>160</v>
      </c>
    </row>
    <row r="185" s="63" customFormat="1" ht="17.1" customHeight="1" spans="1:3">
      <c r="A185" s="73" t="s">
        <v>1270</v>
      </c>
      <c r="B185" s="73" t="s">
        <v>1271</v>
      </c>
      <c r="C185" s="74">
        <v>150</v>
      </c>
    </row>
    <row r="186" s="63" customFormat="1" ht="17.1" customHeight="1" spans="1:3">
      <c r="A186" s="73" t="s">
        <v>1272</v>
      </c>
      <c r="B186" s="73" t="s">
        <v>1273</v>
      </c>
      <c r="C186" s="74">
        <v>10</v>
      </c>
    </row>
    <row r="187" s="25" customFormat="1" ht="17.1" customHeight="1" spans="1:3">
      <c r="A187" s="72" t="s">
        <v>1274</v>
      </c>
      <c r="B187" s="72" t="s">
        <v>1275</v>
      </c>
      <c r="C187" s="71">
        <v>1208.068691</v>
      </c>
    </row>
    <row r="188" s="63" customFormat="1" ht="17.1" customHeight="1" spans="1:3">
      <c r="A188" s="73" t="s">
        <v>1276</v>
      </c>
      <c r="B188" s="73" t="s">
        <v>1277</v>
      </c>
      <c r="C188" s="74">
        <v>118.351293</v>
      </c>
    </row>
    <row r="189" s="63" customFormat="1" ht="17.1" customHeight="1" spans="1:3">
      <c r="A189" s="73" t="s">
        <v>1278</v>
      </c>
      <c r="B189" s="73" t="s">
        <v>1279</v>
      </c>
      <c r="C189" s="74">
        <v>20</v>
      </c>
    </row>
    <row r="190" s="63" customFormat="1" ht="17.1" customHeight="1" spans="1:3">
      <c r="A190" s="73" t="s">
        <v>1280</v>
      </c>
      <c r="B190" s="73" t="s">
        <v>1281</v>
      </c>
      <c r="C190" s="74">
        <v>158</v>
      </c>
    </row>
    <row r="191" s="63" customFormat="1" ht="17.1" customHeight="1" spans="1:3">
      <c r="A191" s="73" t="s">
        <v>1282</v>
      </c>
      <c r="B191" s="73" t="s">
        <v>1283</v>
      </c>
      <c r="C191" s="74">
        <v>316.717398</v>
      </c>
    </row>
    <row r="192" s="63" customFormat="1" ht="17.1" customHeight="1" spans="1:3">
      <c r="A192" s="73" t="s">
        <v>1284</v>
      </c>
      <c r="B192" s="73" t="s">
        <v>1285</v>
      </c>
      <c r="C192" s="74">
        <v>95</v>
      </c>
    </row>
    <row r="193" s="63" customFormat="1" ht="17.1" customHeight="1" spans="1:3">
      <c r="A193" s="73" t="s">
        <v>1286</v>
      </c>
      <c r="B193" s="73" t="s">
        <v>1287</v>
      </c>
      <c r="C193" s="74">
        <v>500</v>
      </c>
    </row>
    <row r="194" s="25" customFormat="1" ht="17.1" customHeight="1" spans="1:3">
      <c r="A194" s="70" t="s">
        <v>1288</v>
      </c>
      <c r="B194" s="70" t="s">
        <v>1289</v>
      </c>
      <c r="C194" s="71">
        <v>695.518072</v>
      </c>
    </row>
    <row r="195" s="63" customFormat="1" ht="17.1" customHeight="1" spans="1:3">
      <c r="A195" s="73" t="s">
        <v>1290</v>
      </c>
      <c r="B195" s="73" t="s">
        <v>1291</v>
      </c>
      <c r="C195" s="74">
        <v>695.518072</v>
      </c>
    </row>
    <row r="196" s="25" customFormat="1" ht="17.1" customHeight="1" spans="1:3">
      <c r="A196" s="72" t="s">
        <v>1292</v>
      </c>
      <c r="B196" s="72" t="s">
        <v>1293</v>
      </c>
      <c r="C196" s="71">
        <v>1874.757175</v>
      </c>
    </row>
    <row r="197" s="63" customFormat="1" ht="17.1" customHeight="1" spans="1:3">
      <c r="A197" s="73" t="s">
        <v>1294</v>
      </c>
      <c r="B197" s="73" t="s">
        <v>1295</v>
      </c>
      <c r="C197" s="74">
        <v>1654.757175</v>
      </c>
    </row>
    <row r="198" s="63" customFormat="1" ht="17.1" customHeight="1" spans="1:3">
      <c r="A198" s="73" t="s">
        <v>1296</v>
      </c>
      <c r="B198" s="73" t="s">
        <v>1297</v>
      </c>
      <c r="C198" s="74">
        <v>220</v>
      </c>
    </row>
    <row r="199" s="63" customFormat="1" ht="17.1" customHeight="1" spans="1:3">
      <c r="A199" s="70">
        <v>20799</v>
      </c>
      <c r="B199" s="72" t="s">
        <v>1298</v>
      </c>
      <c r="C199" s="71">
        <f>4943+11395</f>
        <v>16338</v>
      </c>
    </row>
    <row r="200" s="63" customFormat="1" ht="17.1" customHeight="1" spans="1:3">
      <c r="A200" s="76">
        <v>2079999</v>
      </c>
      <c r="B200" s="73" t="s">
        <v>1299</v>
      </c>
      <c r="C200" s="74">
        <f>4943+11395</f>
        <v>16338</v>
      </c>
    </row>
    <row r="201" s="25" customFormat="1" ht="17.1" customHeight="1" spans="1:3">
      <c r="A201" s="72" t="s">
        <v>1300</v>
      </c>
      <c r="B201" s="72" t="s">
        <v>1301</v>
      </c>
      <c r="C201" s="71">
        <f>C202+C208+C214+C219+C222+C225+C229+C234+C237+C239+C244</f>
        <v>63687.979935</v>
      </c>
    </row>
    <row r="202" s="25" customFormat="1" ht="17.1" customHeight="1" spans="1:3">
      <c r="A202" s="72" t="s">
        <v>1302</v>
      </c>
      <c r="B202" s="72" t="s">
        <v>1303</v>
      </c>
      <c r="C202" s="71">
        <v>4277.658625</v>
      </c>
    </row>
    <row r="203" s="63" customFormat="1" ht="17.1" customHeight="1" spans="1:3">
      <c r="A203" s="73" t="s">
        <v>1304</v>
      </c>
      <c r="B203" s="73" t="s">
        <v>1305</v>
      </c>
      <c r="C203" s="74">
        <v>1233.556719</v>
      </c>
    </row>
    <row r="204" s="63" customFormat="1" ht="17.1" customHeight="1" spans="1:3">
      <c r="A204" s="73" t="s">
        <v>1306</v>
      </c>
      <c r="B204" s="73" t="s">
        <v>1307</v>
      </c>
      <c r="C204" s="74">
        <v>880</v>
      </c>
    </row>
    <row r="205" s="63" customFormat="1" ht="17.1" customHeight="1" spans="1:3">
      <c r="A205" s="73" t="s">
        <v>1308</v>
      </c>
      <c r="B205" s="73" t="s">
        <v>1309</v>
      </c>
      <c r="C205" s="74">
        <v>964.24615</v>
      </c>
    </row>
    <row r="206" s="63" customFormat="1" ht="17.1" customHeight="1" spans="1:3">
      <c r="A206" s="73" t="s">
        <v>1310</v>
      </c>
      <c r="B206" s="73" t="s">
        <v>1311</v>
      </c>
      <c r="C206" s="74">
        <v>449.855756</v>
      </c>
    </row>
    <row r="207" s="63" customFormat="1" ht="17.1" customHeight="1" spans="1:3">
      <c r="A207" s="73" t="s">
        <v>1312</v>
      </c>
      <c r="B207" s="73" t="s">
        <v>1313</v>
      </c>
      <c r="C207" s="74">
        <v>750</v>
      </c>
    </row>
    <row r="208" s="25" customFormat="1" ht="17.1" customHeight="1" spans="1:3">
      <c r="A208" s="72" t="s">
        <v>1314</v>
      </c>
      <c r="B208" s="72" t="s">
        <v>1315</v>
      </c>
      <c r="C208" s="71">
        <v>1828.067924</v>
      </c>
    </row>
    <row r="209" s="63" customFormat="1" ht="17.1" customHeight="1" spans="1:3">
      <c r="A209" s="73" t="s">
        <v>1316</v>
      </c>
      <c r="B209" s="73" t="s">
        <v>1317</v>
      </c>
      <c r="C209" s="74">
        <v>1333.067924</v>
      </c>
    </row>
    <row r="210" s="63" customFormat="1" ht="17.1" customHeight="1" spans="1:3">
      <c r="A210" s="73" t="s">
        <v>1318</v>
      </c>
      <c r="B210" s="73" t="s">
        <v>1319</v>
      </c>
      <c r="C210" s="74">
        <v>30</v>
      </c>
    </row>
    <row r="211" s="63" customFormat="1" ht="17.1" customHeight="1" spans="1:3">
      <c r="A211" s="73" t="s">
        <v>1320</v>
      </c>
      <c r="B211" s="73" t="s">
        <v>1321</v>
      </c>
      <c r="C211" s="74">
        <v>70</v>
      </c>
    </row>
    <row r="212" s="63" customFormat="1" ht="17.1" customHeight="1" spans="1:3">
      <c r="A212" s="73" t="s">
        <v>1322</v>
      </c>
      <c r="B212" s="73" t="s">
        <v>1323</v>
      </c>
      <c r="C212" s="74">
        <v>30</v>
      </c>
    </row>
    <row r="213" s="63" customFormat="1" ht="17.1" customHeight="1" spans="1:3">
      <c r="A213" s="73" t="s">
        <v>1324</v>
      </c>
      <c r="B213" s="73" t="s">
        <v>1325</v>
      </c>
      <c r="C213" s="74">
        <v>365</v>
      </c>
    </row>
    <row r="214" s="25" customFormat="1" ht="17.1" customHeight="1" spans="1:3">
      <c r="A214" s="72" t="s">
        <v>1326</v>
      </c>
      <c r="B214" s="72" t="s">
        <v>1327</v>
      </c>
      <c r="C214" s="71">
        <v>33700</v>
      </c>
    </row>
    <row r="215" s="63" customFormat="1" ht="17.1" customHeight="1" spans="1:3">
      <c r="A215" s="73" t="s">
        <v>1328</v>
      </c>
      <c r="B215" s="73" t="s">
        <v>1329</v>
      </c>
      <c r="C215" s="74">
        <v>8071.991888</v>
      </c>
    </row>
    <row r="216" s="63" customFormat="1" ht="17.1" customHeight="1" spans="1:3">
      <c r="A216" s="73" t="s">
        <v>1330</v>
      </c>
      <c r="B216" s="73" t="s">
        <v>1331</v>
      </c>
      <c r="C216" s="74">
        <v>4428.008112</v>
      </c>
    </row>
    <row r="217" s="63" customFormat="1" ht="17.1" customHeight="1" spans="1:3">
      <c r="A217" s="73" t="s">
        <v>1332</v>
      </c>
      <c r="B217" s="73" t="s">
        <v>1333</v>
      </c>
      <c r="C217" s="74">
        <v>9500</v>
      </c>
    </row>
    <row r="218" s="63" customFormat="1" ht="17.1" customHeight="1" spans="1:3">
      <c r="A218" s="73" t="s">
        <v>1334</v>
      </c>
      <c r="B218" s="73" t="s">
        <v>1335</v>
      </c>
      <c r="C218" s="74">
        <v>11700</v>
      </c>
    </row>
    <row r="219" s="25" customFormat="1" ht="17.1" customHeight="1" spans="1:3">
      <c r="A219" s="72" t="s">
        <v>1336</v>
      </c>
      <c r="B219" s="72" t="s">
        <v>1337</v>
      </c>
      <c r="C219" s="71">
        <v>1040</v>
      </c>
    </row>
    <row r="220" s="63" customFormat="1" ht="17.1" customHeight="1" spans="1:3">
      <c r="A220" s="73" t="s">
        <v>1338</v>
      </c>
      <c r="B220" s="73" t="s">
        <v>1339</v>
      </c>
      <c r="C220" s="74">
        <v>1000</v>
      </c>
    </row>
    <row r="221" s="63" customFormat="1" ht="17.1" customHeight="1" spans="1:3">
      <c r="A221" s="73" t="s">
        <v>1340</v>
      </c>
      <c r="B221" s="73" t="s">
        <v>1341</v>
      </c>
      <c r="C221" s="74">
        <v>40</v>
      </c>
    </row>
    <row r="222" s="25" customFormat="1" ht="17.1" customHeight="1" spans="1:3">
      <c r="A222" s="72" t="s">
        <v>1342</v>
      </c>
      <c r="B222" s="72" t="s">
        <v>1343</v>
      </c>
      <c r="C222" s="71">
        <v>184.357377</v>
      </c>
    </row>
    <row r="223" s="63" customFormat="1" ht="17.1" customHeight="1" spans="1:3">
      <c r="A223" s="73" t="s">
        <v>1344</v>
      </c>
      <c r="B223" s="73" t="s">
        <v>1345</v>
      </c>
      <c r="C223" s="74">
        <v>128.357377</v>
      </c>
    </row>
    <row r="224" s="63" customFormat="1" ht="17.1" customHeight="1" spans="1:3">
      <c r="A224" s="73" t="s">
        <v>1346</v>
      </c>
      <c r="B224" s="73" t="s">
        <v>1347</v>
      </c>
      <c r="C224" s="74">
        <v>56</v>
      </c>
    </row>
    <row r="225" s="25" customFormat="1" ht="17.1" customHeight="1" spans="1:3">
      <c r="A225" s="72" t="s">
        <v>1348</v>
      </c>
      <c r="B225" s="72" t="s">
        <v>1349</v>
      </c>
      <c r="C225" s="71">
        <v>345.196375</v>
      </c>
    </row>
    <row r="226" s="63" customFormat="1" ht="17.1" customHeight="1" spans="1:3">
      <c r="A226" s="73" t="s">
        <v>1350</v>
      </c>
      <c r="B226" s="73" t="s">
        <v>1351</v>
      </c>
      <c r="C226" s="74">
        <v>340.196375</v>
      </c>
    </row>
    <row r="227" s="63" customFormat="1" ht="17.1" customHeight="1" spans="1:3">
      <c r="A227" s="73" t="s">
        <v>1352</v>
      </c>
      <c r="B227" s="73" t="s">
        <v>1353</v>
      </c>
      <c r="C227" s="74">
        <v>5</v>
      </c>
    </row>
    <row r="228" s="63" customFormat="1" ht="17.1" customHeight="1" spans="1:3">
      <c r="A228" s="73" t="s">
        <v>1354</v>
      </c>
      <c r="B228" s="73" t="s">
        <v>1355</v>
      </c>
      <c r="C228" s="74"/>
    </row>
    <row r="229" s="25" customFormat="1" ht="17.1" customHeight="1" spans="1:3">
      <c r="A229" s="72" t="s">
        <v>1356</v>
      </c>
      <c r="B229" s="72" t="s">
        <v>1357</v>
      </c>
      <c r="C229" s="71">
        <v>586.184012</v>
      </c>
    </row>
    <row r="230" s="63" customFormat="1" ht="17.1" customHeight="1" spans="1:3">
      <c r="A230" s="73" t="s">
        <v>1358</v>
      </c>
      <c r="B230" s="73" t="s">
        <v>1359</v>
      </c>
      <c r="C230" s="74">
        <v>346.184012</v>
      </c>
    </row>
    <row r="231" s="63" customFormat="1" ht="17.1" customHeight="1" spans="1:3">
      <c r="A231" s="73" t="s">
        <v>1360</v>
      </c>
      <c r="B231" s="73" t="s">
        <v>1361</v>
      </c>
      <c r="C231" s="74">
        <v>50</v>
      </c>
    </row>
    <row r="232" s="63" customFormat="1" ht="17.1" customHeight="1" spans="1:3">
      <c r="A232" s="73" t="s">
        <v>1362</v>
      </c>
      <c r="B232" s="73" t="s">
        <v>1363</v>
      </c>
      <c r="C232" s="74">
        <v>0</v>
      </c>
    </row>
    <row r="233" s="63" customFormat="1" ht="17.1" customHeight="1" spans="1:3">
      <c r="A233" s="73" t="s">
        <v>1364</v>
      </c>
      <c r="B233" s="73" t="s">
        <v>1365</v>
      </c>
      <c r="C233" s="74">
        <v>190</v>
      </c>
    </row>
    <row r="234" s="25" customFormat="1" ht="17.1" customHeight="1" spans="1:3">
      <c r="A234" s="72" t="s">
        <v>1366</v>
      </c>
      <c r="B234" s="72" t="s">
        <v>1367</v>
      </c>
      <c r="C234" s="71">
        <v>181.50195</v>
      </c>
    </row>
    <row r="235" s="63" customFormat="1" ht="17.1" customHeight="1" spans="1:3">
      <c r="A235" s="73" t="s">
        <v>1368</v>
      </c>
      <c r="B235" s="73" t="s">
        <v>1369</v>
      </c>
      <c r="C235" s="74">
        <v>141.50195</v>
      </c>
    </row>
    <row r="236" s="63" customFormat="1" ht="17.1" customHeight="1" spans="1:3">
      <c r="A236" s="73" t="s">
        <v>1370</v>
      </c>
      <c r="B236" s="73" t="s">
        <v>1371</v>
      </c>
      <c r="C236" s="74">
        <v>40</v>
      </c>
    </row>
    <row r="237" s="25" customFormat="1" ht="17.1" customHeight="1" spans="1:3">
      <c r="A237" s="72" t="s">
        <v>1372</v>
      </c>
      <c r="B237" s="72" t="s">
        <v>1373</v>
      </c>
      <c r="C237" s="71">
        <v>93</v>
      </c>
    </row>
    <row r="238" s="63" customFormat="1" ht="17.1" customHeight="1" spans="1:3">
      <c r="A238" s="73" t="s">
        <v>1374</v>
      </c>
      <c r="B238" s="73" t="s">
        <v>1375</v>
      </c>
      <c r="C238" s="74">
        <v>93</v>
      </c>
    </row>
    <row r="239" s="25" customFormat="1" ht="17.1" customHeight="1" spans="1:3">
      <c r="A239" s="72" t="s">
        <v>1376</v>
      </c>
      <c r="B239" s="72" t="s">
        <v>1377</v>
      </c>
      <c r="C239" s="71">
        <v>1341.013672</v>
      </c>
    </row>
    <row r="240" s="63" customFormat="1" ht="17.1" customHeight="1" spans="1:3">
      <c r="A240" s="73" t="s">
        <v>1378</v>
      </c>
      <c r="B240" s="73" t="s">
        <v>1379</v>
      </c>
      <c r="C240" s="74">
        <v>532.147297</v>
      </c>
    </row>
    <row r="241" s="63" customFormat="1" ht="17.1" customHeight="1" spans="1:3">
      <c r="A241" s="73" t="s">
        <v>1380</v>
      </c>
      <c r="B241" s="73" t="s">
        <v>1381</v>
      </c>
      <c r="C241" s="74">
        <v>20</v>
      </c>
    </row>
    <row r="242" s="63" customFormat="1" ht="17.1" customHeight="1" spans="1:3">
      <c r="A242" s="73" t="s">
        <v>1382</v>
      </c>
      <c r="B242" s="73" t="s">
        <v>1383</v>
      </c>
      <c r="C242" s="74">
        <v>34.2</v>
      </c>
    </row>
    <row r="243" s="63" customFormat="1" ht="17.1" customHeight="1" spans="1:3">
      <c r="A243" s="73" t="s">
        <v>1384</v>
      </c>
      <c r="B243" s="73" t="s">
        <v>1385</v>
      </c>
      <c r="C243" s="74">
        <v>754.666375</v>
      </c>
    </row>
    <row r="244" s="25" customFormat="1" ht="17.1" customHeight="1" spans="1:3">
      <c r="A244" s="72" t="s">
        <v>1386</v>
      </c>
      <c r="B244" s="72" t="s">
        <v>1387</v>
      </c>
      <c r="C244" s="71">
        <f>600+17298+2213</f>
        <v>20111</v>
      </c>
    </row>
    <row r="245" s="63" customFormat="1" ht="17.1" customHeight="1" spans="1:3">
      <c r="A245" s="73" t="s">
        <v>1388</v>
      </c>
      <c r="B245" s="73" t="s">
        <v>1389</v>
      </c>
      <c r="C245" s="74">
        <f>600+17298+2213</f>
        <v>20111</v>
      </c>
    </row>
    <row r="246" s="25" customFormat="1" ht="17.1" customHeight="1" spans="1:3">
      <c r="A246" s="72" t="s">
        <v>1390</v>
      </c>
      <c r="B246" s="72" t="s">
        <v>1391</v>
      </c>
      <c r="C246" s="71">
        <f>C247+C251+C254+C261+C263+C267+C269+C273</f>
        <v>36816.412089</v>
      </c>
    </row>
    <row r="247" s="25" customFormat="1" ht="17.1" customHeight="1" spans="1:3">
      <c r="A247" s="72" t="s">
        <v>1392</v>
      </c>
      <c r="B247" s="72" t="s">
        <v>1393</v>
      </c>
      <c r="C247" s="71">
        <v>1290.669791</v>
      </c>
    </row>
    <row r="248" s="63" customFormat="1" ht="17.1" customHeight="1" spans="1:3">
      <c r="A248" s="73" t="s">
        <v>1394</v>
      </c>
      <c r="B248" s="73" t="s">
        <v>1395</v>
      </c>
      <c r="C248" s="74">
        <v>1160.669791</v>
      </c>
    </row>
    <row r="249" s="63" customFormat="1" ht="17.1" customHeight="1" spans="1:3">
      <c r="A249" s="73" t="s">
        <v>1396</v>
      </c>
      <c r="B249" s="73" t="s">
        <v>1397</v>
      </c>
      <c r="C249" s="74">
        <v>110</v>
      </c>
    </row>
    <row r="250" s="63" customFormat="1" ht="17.1" customHeight="1" spans="1:3">
      <c r="A250" s="73" t="s">
        <v>1398</v>
      </c>
      <c r="B250" s="73" t="s">
        <v>1399</v>
      </c>
      <c r="C250" s="74">
        <v>20</v>
      </c>
    </row>
    <row r="251" s="25" customFormat="1" ht="17.1" customHeight="1" spans="1:3">
      <c r="A251" s="72" t="s">
        <v>1400</v>
      </c>
      <c r="B251" s="72" t="s">
        <v>1401</v>
      </c>
      <c r="C251" s="71">
        <v>1469</v>
      </c>
    </row>
    <row r="252" s="63" customFormat="1" ht="17.1" customHeight="1" spans="1:3">
      <c r="A252" s="73" t="s">
        <v>1402</v>
      </c>
      <c r="B252" s="73" t="s">
        <v>1403</v>
      </c>
      <c r="C252" s="74">
        <v>1169</v>
      </c>
    </row>
    <row r="253" s="63" customFormat="1" ht="17.1" customHeight="1" spans="1:3">
      <c r="A253" s="73" t="s">
        <v>1404</v>
      </c>
      <c r="B253" s="73" t="s">
        <v>1405</v>
      </c>
      <c r="C253" s="74">
        <v>300</v>
      </c>
    </row>
    <row r="254" s="25" customFormat="1" ht="17.1" customHeight="1" spans="1:3">
      <c r="A254" s="72" t="s">
        <v>1406</v>
      </c>
      <c r="B254" s="72" t="s">
        <v>1407</v>
      </c>
      <c r="C254" s="71">
        <v>8409.662233</v>
      </c>
    </row>
    <row r="255" s="63" customFormat="1" ht="17.1" customHeight="1" spans="1:3">
      <c r="A255" s="73" t="s">
        <v>1408</v>
      </c>
      <c r="B255" s="73" t="s">
        <v>1409</v>
      </c>
      <c r="C255" s="74">
        <v>1390.870994</v>
      </c>
    </row>
    <row r="256" s="63" customFormat="1" ht="17.1" customHeight="1" spans="1:3">
      <c r="A256" s="73" t="s">
        <v>1410</v>
      </c>
      <c r="B256" s="73" t="s">
        <v>1411</v>
      </c>
      <c r="C256" s="74">
        <v>418.48789</v>
      </c>
    </row>
    <row r="257" s="63" customFormat="1" ht="17.1" customHeight="1" spans="1:3">
      <c r="A257" s="73" t="s">
        <v>1412</v>
      </c>
      <c r="B257" s="73" t="s">
        <v>1413</v>
      </c>
      <c r="C257" s="74">
        <v>155.817534</v>
      </c>
    </row>
    <row r="258" s="63" customFormat="1" ht="17.1" customHeight="1" spans="1:3">
      <c r="A258" s="73" t="s">
        <v>1414</v>
      </c>
      <c r="B258" s="73" t="s">
        <v>1415</v>
      </c>
      <c r="C258" s="74">
        <v>1426.485815</v>
      </c>
    </row>
    <row r="259" s="63" customFormat="1" ht="17.1" customHeight="1" spans="1:3">
      <c r="A259" s="73" t="s">
        <v>1416</v>
      </c>
      <c r="B259" s="73" t="s">
        <v>1417</v>
      </c>
      <c r="C259" s="74">
        <v>5000</v>
      </c>
    </row>
    <row r="260" s="63" customFormat="1" ht="17.1" customHeight="1" spans="1:3">
      <c r="A260" s="73" t="s">
        <v>1418</v>
      </c>
      <c r="B260" s="73" t="s">
        <v>1419</v>
      </c>
      <c r="C260" s="74">
        <v>18</v>
      </c>
    </row>
    <row r="261" s="25" customFormat="1" ht="17.1" customHeight="1" spans="1:3">
      <c r="A261" s="72" t="s">
        <v>1420</v>
      </c>
      <c r="B261" s="72" t="s">
        <v>1421</v>
      </c>
      <c r="C261" s="71">
        <v>390.341062</v>
      </c>
    </row>
    <row r="262" s="63" customFormat="1" ht="17.1" customHeight="1" spans="1:3">
      <c r="A262" s="76" t="s">
        <v>1422</v>
      </c>
      <c r="B262" s="76" t="s">
        <v>1423</v>
      </c>
      <c r="C262" s="74">
        <v>390.341062</v>
      </c>
    </row>
    <row r="263" s="25" customFormat="1" ht="17.1" customHeight="1" spans="1:3">
      <c r="A263" s="72" t="s">
        <v>1424</v>
      </c>
      <c r="B263" s="72" t="s">
        <v>1425</v>
      </c>
      <c r="C263" s="71">
        <v>5324</v>
      </c>
    </row>
    <row r="264" s="63" customFormat="1" ht="17.1" customHeight="1" spans="1:3">
      <c r="A264" s="73" t="s">
        <v>1426</v>
      </c>
      <c r="B264" s="73" t="s">
        <v>1427</v>
      </c>
      <c r="C264" s="74">
        <v>2146.240805</v>
      </c>
    </row>
    <row r="265" s="63" customFormat="1" ht="17.1" customHeight="1" spans="1:3">
      <c r="A265" s="73" t="s">
        <v>1428</v>
      </c>
      <c r="B265" s="73" t="s">
        <v>1429</v>
      </c>
      <c r="C265" s="74">
        <v>1553.759195</v>
      </c>
    </row>
    <row r="266" s="63" customFormat="1" ht="17.1" customHeight="1" spans="1:3">
      <c r="A266" s="73" t="s">
        <v>1430</v>
      </c>
      <c r="B266" s="73" t="s">
        <v>1431</v>
      </c>
      <c r="C266" s="74">
        <v>1624</v>
      </c>
    </row>
    <row r="267" s="25" customFormat="1" ht="17.1" customHeight="1" spans="1:3">
      <c r="A267" s="72" t="s">
        <v>1432</v>
      </c>
      <c r="B267" s="72" t="s">
        <v>1433</v>
      </c>
      <c r="C267" s="71">
        <v>5</v>
      </c>
    </row>
    <row r="268" s="63" customFormat="1" ht="17.1" customHeight="1" spans="1:3">
      <c r="A268" s="73" t="s">
        <v>1434</v>
      </c>
      <c r="B268" s="73" t="s">
        <v>1435</v>
      </c>
      <c r="C268" s="74">
        <v>5</v>
      </c>
    </row>
    <row r="269" s="25" customFormat="1" ht="17.1" customHeight="1" spans="1:3">
      <c r="A269" s="72" t="s">
        <v>1436</v>
      </c>
      <c r="B269" s="72" t="s">
        <v>1437</v>
      </c>
      <c r="C269" s="71">
        <v>1166.739003</v>
      </c>
    </row>
    <row r="270" s="63" customFormat="1" ht="17.1" customHeight="1" spans="1:3">
      <c r="A270" s="73" t="s">
        <v>1438</v>
      </c>
      <c r="B270" s="73" t="s">
        <v>1439</v>
      </c>
      <c r="C270" s="74">
        <v>565.087839</v>
      </c>
    </row>
    <row r="271" s="63" customFormat="1" ht="17.1" customHeight="1" spans="1:3">
      <c r="A271" s="73" t="s">
        <v>1440</v>
      </c>
      <c r="B271" s="73" t="s">
        <v>1441</v>
      </c>
      <c r="C271" s="74">
        <v>171.651164</v>
      </c>
    </row>
    <row r="272" s="63" customFormat="1" ht="17.1" customHeight="1" spans="1:3">
      <c r="A272" s="73" t="s">
        <v>1442</v>
      </c>
      <c r="B272" s="73" t="s">
        <v>1443</v>
      </c>
      <c r="C272" s="74">
        <v>430</v>
      </c>
    </row>
    <row r="273" s="25" customFormat="1" ht="17.1" customHeight="1" spans="1:3">
      <c r="A273" s="72" t="s">
        <v>1444</v>
      </c>
      <c r="B273" s="72" t="s">
        <v>1445</v>
      </c>
      <c r="C273" s="71">
        <v>18761</v>
      </c>
    </row>
    <row r="274" s="63" customFormat="1" ht="17.1" customHeight="1" spans="1:3">
      <c r="A274" s="76" t="s">
        <v>1446</v>
      </c>
      <c r="B274" s="76" t="s">
        <v>1447</v>
      </c>
      <c r="C274" s="74">
        <f>5500+3921+9340</f>
        <v>18761</v>
      </c>
    </row>
    <row r="275" s="25" customFormat="1" ht="17.1" customHeight="1" spans="1:3">
      <c r="A275" s="72" t="s">
        <v>1448</v>
      </c>
      <c r="B275" s="72" t="s">
        <v>1449</v>
      </c>
      <c r="C275" s="71">
        <f>C276+C280+C282+C288+C290+C292+C294</f>
        <v>30077.602599</v>
      </c>
    </row>
    <row r="276" s="25" customFormat="1" ht="17.1" customHeight="1" spans="1:3">
      <c r="A276" s="72" t="s">
        <v>1450</v>
      </c>
      <c r="B276" s="72" t="s">
        <v>1451</v>
      </c>
      <c r="C276" s="71">
        <v>4447.899103</v>
      </c>
    </row>
    <row r="277" s="63" customFormat="1" ht="17.1" customHeight="1" spans="1:3">
      <c r="A277" s="73" t="s">
        <v>1452</v>
      </c>
      <c r="B277" s="73" t="s">
        <v>1453</v>
      </c>
      <c r="C277" s="74">
        <v>4187.899103</v>
      </c>
    </row>
    <row r="278" s="63" customFormat="1" ht="17.1" customHeight="1" spans="1:3">
      <c r="A278" s="73" t="s">
        <v>1454</v>
      </c>
      <c r="B278" s="73" t="s">
        <v>1455</v>
      </c>
      <c r="C278" s="74">
        <v>225</v>
      </c>
    </row>
    <row r="279" s="63" customFormat="1" ht="17.1" customHeight="1" spans="1:3">
      <c r="A279" s="73" t="s">
        <v>1456</v>
      </c>
      <c r="B279" s="73" t="s">
        <v>1457</v>
      </c>
      <c r="C279" s="74">
        <v>35</v>
      </c>
    </row>
    <row r="280" s="25" customFormat="1" ht="17.1" customHeight="1" spans="1:3">
      <c r="A280" s="72" t="s">
        <v>1458</v>
      </c>
      <c r="B280" s="72" t="s">
        <v>1459</v>
      </c>
      <c r="C280" s="71">
        <v>220</v>
      </c>
    </row>
    <row r="281" s="63" customFormat="1" ht="17.1" customHeight="1" spans="1:3">
      <c r="A281" s="73" t="s">
        <v>1460</v>
      </c>
      <c r="B281" s="73" t="s">
        <v>1461</v>
      </c>
      <c r="C281" s="74">
        <v>220</v>
      </c>
    </row>
    <row r="282" s="25" customFormat="1" ht="17.1" customHeight="1" spans="1:3">
      <c r="A282" s="72" t="s">
        <v>1462</v>
      </c>
      <c r="B282" s="72" t="s">
        <v>1463</v>
      </c>
      <c r="C282" s="71">
        <v>5200</v>
      </c>
    </row>
    <row r="283" s="63" customFormat="1" ht="17.1" customHeight="1" spans="1:3">
      <c r="A283" s="73" t="s">
        <v>1464</v>
      </c>
      <c r="B283" s="73" t="s">
        <v>1465</v>
      </c>
      <c r="C283" s="74">
        <v>30</v>
      </c>
    </row>
    <row r="284" s="63" customFormat="1" ht="17.1" customHeight="1" spans="1:3">
      <c r="A284" s="76" t="s">
        <v>1466</v>
      </c>
      <c r="B284" s="76" t="s">
        <v>1467</v>
      </c>
      <c r="C284" s="74">
        <v>470</v>
      </c>
    </row>
    <row r="285" s="63" customFormat="1" ht="17.1" customHeight="1" spans="1:3">
      <c r="A285" s="73" t="s">
        <v>1468</v>
      </c>
      <c r="B285" s="73" t="s">
        <v>1469</v>
      </c>
      <c r="C285" s="74">
        <v>200</v>
      </c>
    </row>
    <row r="286" s="63" customFormat="1" ht="17.1" customHeight="1" spans="1:3">
      <c r="A286" s="73" t="s">
        <v>1470</v>
      </c>
      <c r="B286" s="73" t="s">
        <v>1471</v>
      </c>
      <c r="C286" s="74">
        <v>100</v>
      </c>
    </row>
    <row r="287" s="63" customFormat="1" ht="17.1" customHeight="1" spans="1:3">
      <c r="A287" s="73" t="s">
        <v>1472</v>
      </c>
      <c r="B287" s="73" t="s">
        <v>1473</v>
      </c>
      <c r="C287" s="74">
        <v>4400</v>
      </c>
    </row>
    <row r="288" s="25" customFormat="1" ht="17.1" customHeight="1" spans="1:3">
      <c r="A288" s="72" t="s">
        <v>1474</v>
      </c>
      <c r="B288" s="72" t="s">
        <v>1475</v>
      </c>
      <c r="C288" s="71">
        <v>170</v>
      </c>
    </row>
    <row r="289" s="63" customFormat="1" ht="17.1" customHeight="1" spans="1:3">
      <c r="A289" s="73" t="s">
        <v>1476</v>
      </c>
      <c r="B289" s="73" t="s">
        <v>1477</v>
      </c>
      <c r="C289" s="74">
        <v>170</v>
      </c>
    </row>
    <row r="290" s="25" customFormat="1" ht="17.1" customHeight="1" spans="1:3">
      <c r="A290" s="72" t="s">
        <v>1478</v>
      </c>
      <c r="B290" s="72" t="s">
        <v>1479</v>
      </c>
      <c r="C290" s="71">
        <v>6</v>
      </c>
    </row>
    <row r="291" s="63" customFormat="1" ht="17.1" customHeight="1" spans="1:3">
      <c r="A291" s="73" t="s">
        <v>1480</v>
      </c>
      <c r="B291" s="73" t="s">
        <v>1481</v>
      </c>
      <c r="C291" s="74">
        <v>6</v>
      </c>
    </row>
    <row r="292" s="25" customFormat="1" ht="17.1" customHeight="1" spans="1:3">
      <c r="A292" s="72" t="s">
        <v>1482</v>
      </c>
      <c r="B292" s="72" t="s">
        <v>1483</v>
      </c>
      <c r="C292" s="71">
        <v>86.703496</v>
      </c>
    </row>
    <row r="293" s="63" customFormat="1" ht="17.1" customHeight="1" spans="1:3">
      <c r="A293" s="73" t="s">
        <v>1484</v>
      </c>
      <c r="B293" s="73" t="s">
        <v>1485</v>
      </c>
      <c r="C293" s="74">
        <v>86.703496</v>
      </c>
    </row>
    <row r="294" s="25" customFormat="1" ht="17.1" customHeight="1" spans="1:3">
      <c r="A294" s="72" t="s">
        <v>1486</v>
      </c>
      <c r="B294" s="72" t="s">
        <v>1487</v>
      </c>
      <c r="C294" s="71">
        <v>19947</v>
      </c>
    </row>
    <row r="295" s="63" customFormat="1" ht="17.1" customHeight="1" spans="1:3">
      <c r="A295" s="73" t="s">
        <v>1488</v>
      </c>
      <c r="B295" s="73" t="s">
        <v>1489</v>
      </c>
      <c r="C295" s="74">
        <f>15+15884+4048</f>
        <v>19947</v>
      </c>
    </row>
    <row r="296" s="25" customFormat="1" ht="17.1" customHeight="1" spans="1:3">
      <c r="A296" s="72" t="s">
        <v>1490</v>
      </c>
      <c r="B296" s="72" t="s">
        <v>1491</v>
      </c>
      <c r="C296" s="71">
        <f>C297+C300+C302+C304+C306+C308</f>
        <v>57784.00438</v>
      </c>
    </row>
    <row r="297" s="25" customFormat="1" ht="17.1" customHeight="1" spans="1:3">
      <c r="A297" s="72" t="s">
        <v>1492</v>
      </c>
      <c r="B297" s="72" t="s">
        <v>1493</v>
      </c>
      <c r="C297" s="71">
        <v>4278.216492</v>
      </c>
    </row>
    <row r="298" s="63" customFormat="1" ht="17.1" customHeight="1" spans="1:3">
      <c r="A298" s="73" t="s">
        <v>1494</v>
      </c>
      <c r="B298" s="73" t="s">
        <v>1495</v>
      </c>
      <c r="C298" s="74">
        <v>1618.918018</v>
      </c>
    </row>
    <row r="299" s="63" customFormat="1" ht="17.1" customHeight="1" spans="1:3">
      <c r="A299" s="73" t="s">
        <v>1496</v>
      </c>
      <c r="B299" s="73" t="s">
        <v>1497</v>
      </c>
      <c r="C299" s="74">
        <v>2659.298474</v>
      </c>
    </row>
    <row r="300" s="25" customFormat="1" ht="17.1" customHeight="1" spans="1:3">
      <c r="A300" s="72" t="s">
        <v>1498</v>
      </c>
      <c r="B300" s="72" t="s">
        <v>1499</v>
      </c>
      <c r="C300" s="71">
        <v>14502.20804</v>
      </c>
    </row>
    <row r="301" s="63" customFormat="1" ht="17.1" customHeight="1" spans="1:3">
      <c r="A301" s="73" t="s">
        <v>1500</v>
      </c>
      <c r="B301" s="73" t="s">
        <v>1501</v>
      </c>
      <c r="C301" s="74">
        <v>14502.20804</v>
      </c>
    </row>
    <row r="302" s="25" customFormat="1" ht="17.1" customHeight="1" spans="1:3">
      <c r="A302" s="72" t="s">
        <v>1502</v>
      </c>
      <c r="B302" s="72" t="s">
        <v>1503</v>
      </c>
      <c r="C302" s="71">
        <v>2484.4</v>
      </c>
    </row>
    <row r="303" s="63" customFormat="1" ht="17.1" customHeight="1" spans="1:3">
      <c r="A303" s="73" t="s">
        <v>1504</v>
      </c>
      <c r="B303" s="73" t="s">
        <v>1505</v>
      </c>
      <c r="C303" s="74">
        <v>2484.4</v>
      </c>
    </row>
    <row r="304" s="25" customFormat="1" ht="17.1" customHeight="1" spans="1:3">
      <c r="A304" s="72" t="s">
        <v>1506</v>
      </c>
      <c r="B304" s="72" t="s">
        <v>1507</v>
      </c>
      <c r="C304" s="71">
        <v>82</v>
      </c>
    </row>
    <row r="305" s="63" customFormat="1" ht="17.1" customHeight="1" spans="1:3">
      <c r="A305" s="73" t="s">
        <v>1508</v>
      </c>
      <c r="B305" s="73" t="s">
        <v>1509</v>
      </c>
      <c r="C305" s="74">
        <v>82</v>
      </c>
    </row>
    <row r="306" s="25" customFormat="1" ht="17.1" customHeight="1" spans="1:3">
      <c r="A306" s="72" t="s">
        <v>1510</v>
      </c>
      <c r="B306" s="72" t="s">
        <v>1511</v>
      </c>
      <c r="C306" s="71">
        <v>171.811682</v>
      </c>
    </row>
    <row r="307" s="63" customFormat="1" ht="17.1" customHeight="1" spans="1:3">
      <c r="A307" s="73" t="s">
        <v>1512</v>
      </c>
      <c r="B307" s="73" t="s">
        <v>1513</v>
      </c>
      <c r="C307" s="74">
        <v>171.811682</v>
      </c>
    </row>
    <row r="308" s="25" customFormat="1" ht="17.1" customHeight="1" spans="1:3">
      <c r="A308" s="72" t="s">
        <v>1514</v>
      </c>
      <c r="B308" s="72" t="s">
        <v>1515</v>
      </c>
      <c r="C308" s="71">
        <v>36265.368166</v>
      </c>
    </row>
    <row r="309" s="63" customFormat="1" ht="17.1" customHeight="1" spans="1:3">
      <c r="A309" s="73" t="s">
        <v>1516</v>
      </c>
      <c r="B309" s="73" t="s">
        <v>1517</v>
      </c>
      <c r="C309" s="74">
        <f>2728.368166+13030+20735-228</f>
        <v>36265.368166</v>
      </c>
    </row>
    <row r="310" s="25" customFormat="1" ht="17.1" customHeight="1" spans="1:3">
      <c r="A310" s="72" t="s">
        <v>1518</v>
      </c>
      <c r="B310" s="72" t="s">
        <v>1519</v>
      </c>
      <c r="C310" s="71">
        <f>C311+C318+C325+C328</f>
        <v>62653.045264</v>
      </c>
    </row>
    <row r="311" s="25" customFormat="1" ht="17.1" customHeight="1" spans="1:3">
      <c r="A311" s="70" t="s">
        <v>1520</v>
      </c>
      <c r="B311" s="70" t="s">
        <v>1521</v>
      </c>
      <c r="C311" s="71">
        <v>6114.467841</v>
      </c>
    </row>
    <row r="312" s="63" customFormat="1" ht="17.1" customHeight="1" spans="1:3">
      <c r="A312" s="73" t="s">
        <v>1522</v>
      </c>
      <c r="B312" s="73" t="s">
        <v>1523</v>
      </c>
      <c r="C312" s="74">
        <v>1668.975659</v>
      </c>
    </row>
    <row r="313" s="63" customFormat="1" ht="17.1" customHeight="1" spans="1:3">
      <c r="A313" s="73" t="s">
        <v>1524</v>
      </c>
      <c r="B313" s="73" t="s">
        <v>1525</v>
      </c>
      <c r="C313" s="74">
        <v>855.853215</v>
      </c>
    </row>
    <row r="314" s="63" customFormat="1" ht="17.1" customHeight="1" spans="1:3">
      <c r="A314" s="73" t="s">
        <v>1526</v>
      </c>
      <c r="B314" s="73" t="s">
        <v>1527</v>
      </c>
      <c r="C314" s="74">
        <v>60</v>
      </c>
    </row>
    <row r="315" s="63" customFormat="1" ht="17.1" customHeight="1" spans="1:3">
      <c r="A315" s="73" t="s">
        <v>1528</v>
      </c>
      <c r="B315" s="73" t="s">
        <v>1529</v>
      </c>
      <c r="C315" s="74">
        <v>189.72591</v>
      </c>
    </row>
    <row r="316" s="63" customFormat="1" ht="17.1" customHeight="1" spans="1:3">
      <c r="A316" s="73" t="s">
        <v>1530</v>
      </c>
      <c r="B316" s="73" t="s">
        <v>1531</v>
      </c>
      <c r="C316" s="74">
        <v>1204.913057</v>
      </c>
    </row>
    <row r="317" s="63" customFormat="1" ht="17.1" customHeight="1" spans="1:3">
      <c r="A317" s="73" t="s">
        <v>1532</v>
      </c>
      <c r="B317" s="73" t="s">
        <v>1533</v>
      </c>
      <c r="C317" s="74">
        <v>2135</v>
      </c>
    </row>
    <row r="318" s="25" customFormat="1" ht="17.1" customHeight="1" spans="1:3">
      <c r="A318" s="72" t="s">
        <v>1534</v>
      </c>
      <c r="B318" s="72" t="s">
        <v>1535</v>
      </c>
      <c r="C318" s="71">
        <v>2740.540434</v>
      </c>
    </row>
    <row r="319" s="63" customFormat="1" ht="17.1" customHeight="1" spans="1:3">
      <c r="A319" s="73" t="s">
        <v>1536</v>
      </c>
      <c r="B319" s="73" t="s">
        <v>1537</v>
      </c>
      <c r="C319" s="74">
        <v>703.036401</v>
      </c>
    </row>
    <row r="320" s="63" customFormat="1" ht="17.1" customHeight="1" spans="1:3">
      <c r="A320" s="73" t="s">
        <v>1538</v>
      </c>
      <c r="B320" s="73" t="s">
        <v>1539</v>
      </c>
      <c r="C320" s="74">
        <v>830.561068</v>
      </c>
    </row>
    <row r="321" s="63" customFormat="1" ht="17.1" customHeight="1" spans="1:3">
      <c r="A321" s="73" t="s">
        <v>1540</v>
      </c>
      <c r="B321" s="73" t="s">
        <v>1541</v>
      </c>
      <c r="C321" s="74">
        <v>20</v>
      </c>
    </row>
    <row r="322" s="63" customFormat="1" ht="17.1" customHeight="1" spans="1:3">
      <c r="A322" s="73" t="s">
        <v>1542</v>
      </c>
      <c r="B322" s="73" t="s">
        <v>1543</v>
      </c>
      <c r="C322" s="74">
        <v>20</v>
      </c>
    </row>
    <row r="323" s="63" customFormat="1" ht="17.1" customHeight="1" spans="1:3">
      <c r="A323" s="76" t="s">
        <v>1544</v>
      </c>
      <c r="B323" s="76" t="s">
        <v>1545</v>
      </c>
      <c r="C323" s="74">
        <v>180</v>
      </c>
    </row>
    <row r="324" s="63" customFormat="1" ht="17.1" customHeight="1" spans="1:3">
      <c r="A324" s="73" t="s">
        <v>1546</v>
      </c>
      <c r="B324" s="73" t="s">
        <v>1547</v>
      </c>
      <c r="C324" s="74">
        <v>986.942965</v>
      </c>
    </row>
    <row r="325" s="25" customFormat="1" ht="17.1" customHeight="1" spans="1:3">
      <c r="A325" s="72" t="s">
        <v>1548</v>
      </c>
      <c r="B325" s="72" t="s">
        <v>1549</v>
      </c>
      <c r="C325" s="71">
        <v>1530.036989</v>
      </c>
    </row>
    <row r="326" s="63" customFormat="1" ht="17.1" customHeight="1" spans="1:3">
      <c r="A326" s="73" t="s">
        <v>1550</v>
      </c>
      <c r="B326" s="73" t="s">
        <v>1551</v>
      </c>
      <c r="C326" s="74">
        <v>1066.036989</v>
      </c>
    </row>
    <row r="327" s="63" customFormat="1" ht="17.1" customHeight="1" spans="1:3">
      <c r="A327" s="73" t="s">
        <v>1552</v>
      </c>
      <c r="B327" s="73" t="s">
        <v>1553</v>
      </c>
      <c r="C327" s="74">
        <v>464</v>
      </c>
    </row>
    <row r="328" s="25" customFormat="1" ht="17.1" customHeight="1" spans="1:3">
      <c r="A328" s="72" t="s">
        <v>1554</v>
      </c>
      <c r="B328" s="72" t="s">
        <v>1555</v>
      </c>
      <c r="C328" s="71">
        <v>52268</v>
      </c>
    </row>
    <row r="329" s="63" customFormat="1" ht="17.1" customHeight="1" spans="1:3">
      <c r="A329" s="73" t="s">
        <v>1556</v>
      </c>
      <c r="B329" s="73" t="s">
        <v>1557</v>
      </c>
      <c r="C329" s="74">
        <f>2000+44408+5669+191</f>
        <v>52268</v>
      </c>
    </row>
    <row r="330" s="25" customFormat="1" ht="17.1" customHeight="1" spans="1:3">
      <c r="A330" s="72" t="s">
        <v>1558</v>
      </c>
      <c r="B330" s="72" t="s">
        <v>1559</v>
      </c>
      <c r="C330" s="71">
        <f>C331+C335+C337+C340</f>
        <v>20015.393163</v>
      </c>
    </row>
    <row r="331" s="25" customFormat="1" ht="17.1" customHeight="1" spans="1:3">
      <c r="A331" s="72" t="s">
        <v>1560</v>
      </c>
      <c r="B331" s="72" t="s">
        <v>1561</v>
      </c>
      <c r="C331" s="71">
        <v>11827.371455</v>
      </c>
    </row>
    <row r="332" s="63" customFormat="1" ht="17.1" customHeight="1" spans="1:3">
      <c r="A332" s="73" t="s">
        <v>1562</v>
      </c>
      <c r="B332" s="73" t="s">
        <v>1563</v>
      </c>
      <c r="C332" s="74">
        <v>3924.980476</v>
      </c>
    </row>
    <row r="333" s="63" customFormat="1" ht="17.1" customHeight="1" spans="1:3">
      <c r="A333" s="73" t="s">
        <v>1564</v>
      </c>
      <c r="B333" s="73" t="s">
        <v>1565</v>
      </c>
      <c r="C333" s="74">
        <v>3025.390979</v>
      </c>
    </row>
    <row r="334" s="63" customFormat="1" ht="17.1" customHeight="1" spans="1:3">
      <c r="A334" s="73" t="s">
        <v>1566</v>
      </c>
      <c r="B334" s="73" t="s">
        <v>1567</v>
      </c>
      <c r="C334" s="74">
        <v>4877</v>
      </c>
    </row>
    <row r="335" s="25" customFormat="1" ht="17.1" customHeight="1" spans="1:3">
      <c r="A335" s="72" t="s">
        <v>1568</v>
      </c>
      <c r="B335" s="72" t="s">
        <v>1569</v>
      </c>
      <c r="C335" s="71">
        <v>3450</v>
      </c>
    </row>
    <row r="336" s="63" customFormat="1" ht="17.1" customHeight="1" spans="1:3">
      <c r="A336" s="73" t="s">
        <v>1570</v>
      </c>
      <c r="B336" s="73" t="s">
        <v>1571</v>
      </c>
      <c r="C336" s="74">
        <v>3450</v>
      </c>
    </row>
    <row r="337" s="25" customFormat="1" ht="17.1" customHeight="1" spans="1:3">
      <c r="A337" s="72" t="s">
        <v>1572</v>
      </c>
      <c r="B337" s="72" t="s">
        <v>1573</v>
      </c>
      <c r="C337" s="71">
        <v>174.021708</v>
      </c>
    </row>
    <row r="338" s="63" customFormat="1" ht="17.1" customHeight="1" spans="1:3">
      <c r="A338" s="73" t="s">
        <v>1574</v>
      </c>
      <c r="B338" s="73" t="s">
        <v>1575</v>
      </c>
      <c r="C338" s="74">
        <v>90</v>
      </c>
    </row>
    <row r="339" s="63" customFormat="1" ht="17.1" customHeight="1" spans="1:3">
      <c r="A339" s="73" t="s">
        <v>1576</v>
      </c>
      <c r="B339" s="73" t="s">
        <v>1577</v>
      </c>
      <c r="C339" s="74">
        <v>84.021708</v>
      </c>
    </row>
    <row r="340" s="63" customFormat="1" ht="17.1" customHeight="1" spans="1:3">
      <c r="A340" s="70">
        <v>21499</v>
      </c>
      <c r="B340" s="72" t="s">
        <v>1578</v>
      </c>
      <c r="C340" s="71">
        <v>4564</v>
      </c>
    </row>
    <row r="341" s="63" customFormat="1" ht="17.1" customHeight="1" spans="1:3">
      <c r="A341" s="76">
        <v>2149999</v>
      </c>
      <c r="B341" s="73" t="s">
        <v>1579</v>
      </c>
      <c r="C341" s="74">
        <v>4564</v>
      </c>
    </row>
    <row r="342" s="25" customFormat="1" ht="17.1" customHeight="1" spans="1:3">
      <c r="A342" s="70" t="s">
        <v>1580</v>
      </c>
      <c r="B342" s="70" t="s">
        <v>1581</v>
      </c>
      <c r="C342" s="71">
        <f>C343+C346+C349+C352+C356+C358</f>
        <v>27358.677514</v>
      </c>
    </row>
    <row r="343" s="25" customFormat="1" ht="17.1" customHeight="1" spans="1:3">
      <c r="A343" s="72" t="s">
        <v>1582</v>
      </c>
      <c r="B343" s="72" t="s">
        <v>1583</v>
      </c>
      <c r="C343" s="71">
        <v>1173.306209</v>
      </c>
    </row>
    <row r="344" s="63" customFormat="1" ht="17.1" customHeight="1" spans="1:3">
      <c r="A344" s="73" t="s">
        <v>1584</v>
      </c>
      <c r="B344" s="73" t="s">
        <v>1585</v>
      </c>
      <c r="C344" s="74">
        <v>940.906209</v>
      </c>
    </row>
    <row r="345" s="63" customFormat="1" ht="17.1" customHeight="1" spans="1:3">
      <c r="A345" s="73" t="s">
        <v>1586</v>
      </c>
      <c r="B345" s="73" t="s">
        <v>1587</v>
      </c>
      <c r="C345" s="74">
        <v>232.4</v>
      </c>
    </row>
    <row r="346" s="25" customFormat="1" ht="17.1" customHeight="1" spans="1:3">
      <c r="A346" s="72" t="s">
        <v>1588</v>
      </c>
      <c r="B346" s="72" t="s">
        <v>1589</v>
      </c>
      <c r="C346" s="71">
        <v>902.821931</v>
      </c>
    </row>
    <row r="347" s="63" customFormat="1" ht="17.1" customHeight="1" spans="1:3">
      <c r="A347" s="73" t="s">
        <v>1590</v>
      </c>
      <c r="B347" s="73" t="s">
        <v>1591</v>
      </c>
      <c r="C347" s="74">
        <v>132.029256</v>
      </c>
    </row>
    <row r="348" s="63" customFormat="1" ht="17.1" customHeight="1" spans="1:3">
      <c r="A348" s="73" t="s">
        <v>1592</v>
      </c>
      <c r="B348" s="73" t="s">
        <v>1593</v>
      </c>
      <c r="C348" s="74">
        <v>770.792675</v>
      </c>
    </row>
    <row r="349" s="25" customFormat="1" ht="17.1" customHeight="1" spans="1:3">
      <c r="A349" s="72" t="s">
        <v>1594</v>
      </c>
      <c r="B349" s="72" t="s">
        <v>1595</v>
      </c>
      <c r="C349" s="71">
        <v>383.790118</v>
      </c>
    </row>
    <row r="350" s="63" customFormat="1" ht="17.1" customHeight="1" spans="1:3">
      <c r="A350" s="76" t="s">
        <v>1596</v>
      </c>
      <c r="B350" s="76" t="s">
        <v>1597</v>
      </c>
      <c r="C350" s="74">
        <v>306</v>
      </c>
    </row>
    <row r="351" s="63" customFormat="1" ht="17.1" customHeight="1" spans="1:3">
      <c r="A351" s="73" t="s">
        <v>1598</v>
      </c>
      <c r="B351" s="73" t="s">
        <v>1599</v>
      </c>
      <c r="C351" s="74">
        <v>77.790118</v>
      </c>
    </row>
    <row r="352" s="25" customFormat="1" ht="17.1" customHeight="1" spans="1:3">
      <c r="A352" s="72" t="s">
        <v>1600</v>
      </c>
      <c r="B352" s="72" t="s">
        <v>1601</v>
      </c>
      <c r="C352" s="71">
        <v>20769.759256</v>
      </c>
    </row>
    <row r="353" s="63" customFormat="1" ht="17.1" customHeight="1" spans="1:3">
      <c r="A353" s="76" t="s">
        <v>1602</v>
      </c>
      <c r="B353" s="76" t="s">
        <v>1603</v>
      </c>
      <c r="C353" s="74">
        <v>396.656038</v>
      </c>
    </row>
    <row r="354" s="63" customFormat="1" ht="17.1" customHeight="1" spans="1:3">
      <c r="A354" s="73" t="s">
        <v>1604</v>
      </c>
      <c r="B354" s="73" t="s">
        <v>1605</v>
      </c>
      <c r="C354" s="74">
        <v>58</v>
      </c>
    </row>
    <row r="355" s="63" customFormat="1" ht="17.1" customHeight="1" spans="1:3">
      <c r="A355" s="73" t="s">
        <v>1606</v>
      </c>
      <c r="B355" s="73" t="s">
        <v>1607</v>
      </c>
      <c r="C355" s="74">
        <v>20315.103218</v>
      </c>
    </row>
    <row r="356" s="25" customFormat="1" ht="17.1" customHeight="1" spans="1:3">
      <c r="A356" s="72" t="s">
        <v>1608</v>
      </c>
      <c r="B356" s="72" t="s">
        <v>1609</v>
      </c>
      <c r="C356" s="71">
        <v>175</v>
      </c>
    </row>
    <row r="357" s="63" customFormat="1" ht="17.1" customHeight="1" spans="1:3">
      <c r="A357" s="73" t="s">
        <v>1610</v>
      </c>
      <c r="B357" s="73" t="s">
        <v>1611</v>
      </c>
      <c r="C357" s="74">
        <v>175</v>
      </c>
    </row>
    <row r="358" s="63" customFormat="1" ht="17.1" customHeight="1" spans="1:3">
      <c r="A358" s="70">
        <v>21599</v>
      </c>
      <c r="B358" s="72" t="s">
        <v>1612</v>
      </c>
      <c r="C358" s="71">
        <f>3831+123</f>
        <v>3954</v>
      </c>
    </row>
    <row r="359" s="63" customFormat="1" ht="17.1" customHeight="1" spans="1:3">
      <c r="A359" s="76">
        <v>2159999</v>
      </c>
      <c r="B359" s="73" t="s">
        <v>1613</v>
      </c>
      <c r="C359" s="74">
        <v>3954</v>
      </c>
    </row>
    <row r="360" s="25" customFormat="1" ht="17.1" customHeight="1" spans="1:3">
      <c r="A360" s="72" t="s">
        <v>1614</v>
      </c>
      <c r="B360" s="72" t="s">
        <v>1615</v>
      </c>
      <c r="C360" s="71">
        <f>C361+C365</f>
        <v>2925</v>
      </c>
    </row>
    <row r="361" s="25" customFormat="1" ht="17.1" customHeight="1" spans="1:3">
      <c r="A361" s="72" t="s">
        <v>1616</v>
      </c>
      <c r="B361" s="72" t="s">
        <v>1617</v>
      </c>
      <c r="C361" s="71">
        <v>889</v>
      </c>
    </row>
    <row r="362" s="63" customFormat="1" ht="17.1" customHeight="1" spans="1:3">
      <c r="A362" s="73" t="s">
        <v>1618</v>
      </c>
      <c r="B362" s="73" t="s">
        <v>1619</v>
      </c>
      <c r="C362" s="74">
        <v>341</v>
      </c>
    </row>
    <row r="363" s="63" customFormat="1" ht="17.1" customHeight="1" spans="1:3">
      <c r="A363" s="73" t="s">
        <v>1620</v>
      </c>
      <c r="B363" s="73" t="s">
        <v>1621</v>
      </c>
      <c r="C363" s="74">
        <v>48</v>
      </c>
    </row>
    <row r="364" s="63" customFormat="1" ht="17.1" customHeight="1" spans="1:3">
      <c r="A364" s="73" t="s">
        <v>1622</v>
      </c>
      <c r="B364" s="73" t="s">
        <v>1623</v>
      </c>
      <c r="C364" s="74">
        <v>500</v>
      </c>
    </row>
    <row r="365" s="63" customFormat="1" ht="17.1" customHeight="1" spans="1:3">
      <c r="A365" s="70">
        <v>21699</v>
      </c>
      <c r="B365" s="72" t="s">
        <v>1624</v>
      </c>
      <c r="C365" s="71">
        <v>2036</v>
      </c>
    </row>
    <row r="366" s="63" customFormat="1" ht="17.1" customHeight="1" spans="1:3">
      <c r="A366" s="76">
        <v>2169999</v>
      </c>
      <c r="B366" s="73" t="s">
        <v>1625</v>
      </c>
      <c r="C366" s="74">
        <v>2036</v>
      </c>
    </row>
    <row r="367" s="25" customFormat="1" ht="17.1" customHeight="1" spans="1:3">
      <c r="A367" s="72" t="s">
        <v>1626</v>
      </c>
      <c r="B367" s="72" t="s">
        <v>1627</v>
      </c>
      <c r="C367" s="71">
        <f>C368+C378+C382</f>
        <v>11484.783641</v>
      </c>
    </row>
    <row r="368" s="25" customFormat="1" ht="17.1" customHeight="1" spans="1:3">
      <c r="A368" s="72" t="s">
        <v>1628</v>
      </c>
      <c r="B368" s="72" t="s">
        <v>1629</v>
      </c>
      <c r="C368" s="71">
        <v>4761.396052</v>
      </c>
    </row>
    <row r="369" s="63" customFormat="1" ht="17.1" customHeight="1" spans="1:3">
      <c r="A369" s="73" t="s">
        <v>1630</v>
      </c>
      <c r="B369" s="73" t="s">
        <v>1631</v>
      </c>
      <c r="C369" s="74">
        <v>2249.295343</v>
      </c>
    </row>
    <row r="370" s="63" customFormat="1" ht="17.1" customHeight="1" spans="1:3">
      <c r="A370" s="73" t="s">
        <v>1632</v>
      </c>
      <c r="B370" s="73" t="s">
        <v>1633</v>
      </c>
      <c r="C370" s="74">
        <v>130</v>
      </c>
    </row>
    <row r="371" s="63" customFormat="1" ht="17.1" customHeight="1" spans="1:3">
      <c r="A371" s="76" t="s">
        <v>1634</v>
      </c>
      <c r="B371" s="76" t="s">
        <v>1635</v>
      </c>
      <c r="C371" s="74">
        <v>650</v>
      </c>
    </row>
    <row r="372" s="63" customFormat="1" ht="17.1" customHeight="1" spans="1:3">
      <c r="A372" s="73" t="s">
        <v>1636</v>
      </c>
      <c r="B372" s="73" t="s">
        <v>1637</v>
      </c>
      <c r="C372" s="74">
        <v>400</v>
      </c>
    </row>
    <row r="373" s="63" customFormat="1" ht="17.1" customHeight="1" spans="1:3">
      <c r="A373" s="73" t="s">
        <v>1638</v>
      </c>
      <c r="B373" s="73" t="s">
        <v>1639</v>
      </c>
      <c r="C373" s="74">
        <v>667</v>
      </c>
    </row>
    <row r="374" s="63" customFormat="1" ht="17.1" customHeight="1" spans="1:3">
      <c r="A374" s="73" t="s">
        <v>1640</v>
      </c>
      <c r="B374" s="73" t="s">
        <v>1641</v>
      </c>
      <c r="C374" s="74">
        <v>251</v>
      </c>
    </row>
    <row r="375" s="63" customFormat="1" ht="17.1" customHeight="1" spans="1:3">
      <c r="A375" s="73" t="s">
        <v>1642</v>
      </c>
      <c r="B375" s="73" t="s">
        <v>1643</v>
      </c>
      <c r="C375" s="74">
        <v>40</v>
      </c>
    </row>
    <row r="376" s="63" customFormat="1" ht="17.1" customHeight="1" spans="1:3">
      <c r="A376" s="76" t="s">
        <v>1644</v>
      </c>
      <c r="B376" s="76" t="s">
        <v>1645</v>
      </c>
      <c r="C376" s="74">
        <v>264.100709</v>
      </c>
    </row>
    <row r="377" s="63" customFormat="1" ht="16" customHeight="1" spans="1:3">
      <c r="A377" s="73" t="s">
        <v>1646</v>
      </c>
      <c r="B377" s="73" t="s">
        <v>1647</v>
      </c>
      <c r="C377" s="74">
        <v>110</v>
      </c>
    </row>
    <row r="378" s="25" customFormat="1" ht="16" customHeight="1" spans="1:3">
      <c r="A378" s="72" t="s">
        <v>1648</v>
      </c>
      <c r="B378" s="72" t="s">
        <v>1649</v>
      </c>
      <c r="C378" s="71">
        <v>1955.387589</v>
      </c>
    </row>
    <row r="379" s="63" customFormat="1" ht="16" customHeight="1" spans="1:3">
      <c r="A379" s="73" t="s">
        <v>1650</v>
      </c>
      <c r="B379" s="73" t="s">
        <v>1651</v>
      </c>
      <c r="C379" s="74">
        <v>725.387589</v>
      </c>
    </row>
    <row r="380" s="63" customFormat="1" ht="16" customHeight="1" spans="1:3">
      <c r="A380" s="73" t="s">
        <v>1652</v>
      </c>
      <c r="B380" s="73" t="s">
        <v>1653</v>
      </c>
      <c r="C380" s="74">
        <v>50</v>
      </c>
    </row>
    <row r="381" s="63" customFormat="1" ht="16" customHeight="1" spans="1:3">
      <c r="A381" s="73" t="s">
        <v>1654</v>
      </c>
      <c r="B381" s="73" t="s">
        <v>1655</v>
      </c>
      <c r="C381" s="74">
        <v>1180</v>
      </c>
    </row>
    <row r="382" s="63" customFormat="1" ht="16" customHeight="1" spans="1:3">
      <c r="A382" s="70">
        <v>22099</v>
      </c>
      <c r="B382" s="72" t="s">
        <v>1656</v>
      </c>
      <c r="C382" s="71">
        <v>4768</v>
      </c>
    </row>
    <row r="383" s="63" customFormat="1" ht="16" customHeight="1" spans="1:3">
      <c r="A383" s="76">
        <v>2209999</v>
      </c>
      <c r="B383" s="73" t="s">
        <v>1657</v>
      </c>
      <c r="C383" s="74">
        <f>4960-192</f>
        <v>4768</v>
      </c>
    </row>
    <row r="384" s="25" customFormat="1" ht="16" customHeight="1" spans="1:3">
      <c r="A384" s="72" t="s">
        <v>1658</v>
      </c>
      <c r="B384" s="72" t="s">
        <v>1659</v>
      </c>
      <c r="C384" s="71">
        <f>C385+C387+C389+C392</f>
        <v>15542.2</v>
      </c>
    </row>
    <row r="385" s="25" customFormat="1" ht="16" customHeight="1" spans="1:3">
      <c r="A385" s="70" t="s">
        <v>1660</v>
      </c>
      <c r="B385" s="70" t="s">
        <v>1661</v>
      </c>
      <c r="C385" s="71">
        <v>50</v>
      </c>
    </row>
    <row r="386" s="63" customFormat="1" ht="16" customHeight="1" spans="1:3">
      <c r="A386" s="73" t="s">
        <v>1662</v>
      </c>
      <c r="B386" s="73" t="s">
        <v>1663</v>
      </c>
      <c r="C386" s="74">
        <v>50</v>
      </c>
    </row>
    <row r="387" s="25" customFormat="1" ht="16" customHeight="1" spans="1:3">
      <c r="A387" s="72" t="s">
        <v>1664</v>
      </c>
      <c r="B387" s="72" t="s">
        <v>1665</v>
      </c>
      <c r="C387" s="71">
        <v>14000</v>
      </c>
    </row>
    <row r="388" s="63" customFormat="1" ht="16" customHeight="1" spans="1:3">
      <c r="A388" s="73" t="s">
        <v>1666</v>
      </c>
      <c r="B388" s="73" t="s">
        <v>1667</v>
      </c>
      <c r="C388" s="74">
        <v>14000</v>
      </c>
    </row>
    <row r="389" s="25" customFormat="1" ht="16" customHeight="1" spans="1:3">
      <c r="A389" s="72" t="s">
        <v>1668</v>
      </c>
      <c r="B389" s="72" t="s">
        <v>1669</v>
      </c>
      <c r="C389" s="71">
        <v>1328.2</v>
      </c>
    </row>
    <row r="390" s="63" customFormat="1" ht="16" customHeight="1" spans="1:3">
      <c r="A390" s="73" t="s">
        <v>1670</v>
      </c>
      <c r="B390" s="73" t="s">
        <v>1671</v>
      </c>
      <c r="C390" s="74">
        <v>570</v>
      </c>
    </row>
    <row r="391" s="63" customFormat="1" ht="16" customHeight="1" spans="1:3">
      <c r="A391" s="73" t="s">
        <v>1672</v>
      </c>
      <c r="B391" s="73" t="s">
        <v>1673</v>
      </c>
      <c r="C391" s="74">
        <v>758.2</v>
      </c>
    </row>
    <row r="392" s="63" customFormat="1" ht="16" customHeight="1" spans="1:3">
      <c r="A392" s="70">
        <v>22199</v>
      </c>
      <c r="B392" s="72" t="s">
        <v>1674</v>
      </c>
      <c r="C392" s="71">
        <v>164</v>
      </c>
    </row>
    <row r="393" s="63" customFormat="1" ht="16" customHeight="1" spans="1:3">
      <c r="A393" s="76">
        <v>2219999</v>
      </c>
      <c r="B393" s="73" t="s">
        <v>1675</v>
      </c>
      <c r="C393" s="74">
        <v>164</v>
      </c>
    </row>
    <row r="394" s="25" customFormat="1" ht="16" customHeight="1" spans="1:3">
      <c r="A394" s="72" t="s">
        <v>1676</v>
      </c>
      <c r="B394" s="72" t="s">
        <v>1677</v>
      </c>
      <c r="C394" s="71">
        <v>5870</v>
      </c>
    </row>
    <row r="395" s="25" customFormat="1" ht="16" customHeight="1" spans="1:3">
      <c r="A395" s="72" t="s">
        <v>1678</v>
      </c>
      <c r="B395" s="72" t="s">
        <v>1679</v>
      </c>
      <c r="C395" s="71">
        <v>5830</v>
      </c>
    </row>
    <row r="396" s="63" customFormat="1" ht="16" customHeight="1" spans="1:3">
      <c r="A396" s="73" t="s">
        <v>1680</v>
      </c>
      <c r="B396" s="73" t="s">
        <v>1681</v>
      </c>
      <c r="C396" s="74">
        <v>5600</v>
      </c>
    </row>
    <row r="397" s="63" customFormat="1" ht="16" customHeight="1" spans="1:3">
      <c r="A397" s="73" t="s">
        <v>1682</v>
      </c>
      <c r="B397" s="73" t="s">
        <v>1683</v>
      </c>
      <c r="C397" s="74">
        <v>230</v>
      </c>
    </row>
    <row r="398" s="25" customFormat="1" ht="16" customHeight="1" spans="1:3">
      <c r="A398" s="72" t="s">
        <v>1684</v>
      </c>
      <c r="B398" s="72" t="s">
        <v>1685</v>
      </c>
      <c r="C398" s="71">
        <v>40</v>
      </c>
    </row>
    <row r="399" s="63" customFormat="1" ht="16" customHeight="1" spans="1:3">
      <c r="A399" s="76" t="s">
        <v>1686</v>
      </c>
      <c r="B399" s="76" t="s">
        <v>1687</v>
      </c>
      <c r="C399" s="74">
        <v>40</v>
      </c>
    </row>
    <row r="400" s="25" customFormat="1" ht="16" customHeight="1" spans="1:3">
      <c r="A400" s="70" t="s">
        <v>1688</v>
      </c>
      <c r="B400" s="70" t="s">
        <v>1689</v>
      </c>
      <c r="C400" s="71">
        <f>C401+C407+C411+C413</f>
        <v>10368.802849</v>
      </c>
    </row>
    <row r="401" s="25" customFormat="1" ht="16" customHeight="1" spans="1:3">
      <c r="A401" s="72" t="s">
        <v>1690</v>
      </c>
      <c r="B401" s="72" t="s">
        <v>1691</v>
      </c>
      <c r="C401" s="71">
        <v>2662.418249</v>
      </c>
    </row>
    <row r="402" s="63" customFormat="1" ht="16" customHeight="1" spans="1:3">
      <c r="A402" s="73" t="s">
        <v>1692</v>
      </c>
      <c r="B402" s="73" t="s">
        <v>1693</v>
      </c>
      <c r="C402" s="74">
        <v>1472.418249</v>
      </c>
    </row>
    <row r="403" s="63" customFormat="1" ht="16" customHeight="1" spans="1:3">
      <c r="A403" s="76" t="s">
        <v>1694</v>
      </c>
      <c r="B403" s="76" t="s">
        <v>1695</v>
      </c>
      <c r="C403" s="74">
        <v>310</v>
      </c>
    </row>
    <row r="404" s="63" customFormat="1" ht="16" customHeight="1" spans="1:3">
      <c r="A404" s="73" t="s">
        <v>1696</v>
      </c>
      <c r="B404" s="73" t="s">
        <v>1697</v>
      </c>
      <c r="C404" s="74">
        <v>330</v>
      </c>
    </row>
    <row r="405" s="63" customFormat="1" ht="16" customHeight="1" spans="1:3">
      <c r="A405" s="73" t="s">
        <v>1698</v>
      </c>
      <c r="B405" s="73" t="s">
        <v>1699</v>
      </c>
      <c r="C405" s="74">
        <v>80</v>
      </c>
    </row>
    <row r="406" s="63" customFormat="1" ht="16" customHeight="1" spans="1:3">
      <c r="A406" s="76" t="s">
        <v>1700</v>
      </c>
      <c r="B406" s="76" t="s">
        <v>1701</v>
      </c>
      <c r="C406" s="74">
        <v>470</v>
      </c>
    </row>
    <row r="407" s="25" customFormat="1" ht="16" customHeight="1" spans="1:3">
      <c r="A407" s="72" t="s">
        <v>1702</v>
      </c>
      <c r="B407" s="72" t="s">
        <v>1703</v>
      </c>
      <c r="C407" s="71">
        <v>3545.3846</v>
      </c>
    </row>
    <row r="408" s="63" customFormat="1" ht="16" customHeight="1" spans="1:3">
      <c r="A408" s="73" t="s">
        <v>1704</v>
      </c>
      <c r="B408" s="73" t="s">
        <v>1705</v>
      </c>
      <c r="C408" s="74">
        <v>425</v>
      </c>
    </row>
    <row r="409" s="63" customFormat="1" ht="16" customHeight="1" spans="1:3">
      <c r="A409" s="73" t="s">
        <v>1706</v>
      </c>
      <c r="B409" s="73" t="s">
        <v>1707</v>
      </c>
      <c r="C409" s="74">
        <v>1715</v>
      </c>
    </row>
    <row r="410" s="63" customFormat="1" ht="16" customHeight="1" spans="1:3">
      <c r="A410" s="73" t="s">
        <v>1708</v>
      </c>
      <c r="B410" s="73" t="s">
        <v>1709</v>
      </c>
      <c r="C410" s="74">
        <v>1405.3846</v>
      </c>
    </row>
    <row r="411" s="25" customFormat="1" ht="16" customHeight="1" spans="1:3">
      <c r="A411" s="72" t="s">
        <v>1710</v>
      </c>
      <c r="B411" s="72" t="s">
        <v>1711</v>
      </c>
      <c r="C411" s="71">
        <v>35</v>
      </c>
    </row>
    <row r="412" s="63" customFormat="1" ht="16" customHeight="1" spans="1:3">
      <c r="A412" s="73" t="s">
        <v>1712</v>
      </c>
      <c r="B412" s="73" t="s">
        <v>1713</v>
      </c>
      <c r="C412" s="74">
        <v>35</v>
      </c>
    </row>
    <row r="413" s="25" customFormat="1" ht="16" customHeight="1" spans="1:3">
      <c r="A413" s="72" t="s">
        <v>1714</v>
      </c>
      <c r="B413" s="72" t="s">
        <v>1715</v>
      </c>
      <c r="C413" s="71">
        <v>4126</v>
      </c>
    </row>
    <row r="414" s="63" customFormat="1" ht="16" customHeight="1" spans="1:3">
      <c r="A414" s="73" t="s">
        <v>1716</v>
      </c>
      <c r="B414" s="73" t="s">
        <v>1717</v>
      </c>
      <c r="C414" s="74">
        <f>625+1343+2158</f>
        <v>4126</v>
      </c>
    </row>
    <row r="415" s="25" customFormat="1" ht="16" customHeight="1" spans="1:3">
      <c r="A415" s="72" t="s">
        <v>1718</v>
      </c>
      <c r="B415" s="72" t="s">
        <v>1719</v>
      </c>
      <c r="C415" s="71">
        <v>7813</v>
      </c>
    </row>
    <row r="416" s="25" customFormat="1" ht="16" customHeight="1" spans="1:3">
      <c r="A416" s="72" t="s">
        <v>1720</v>
      </c>
      <c r="B416" s="72" t="s">
        <v>569</v>
      </c>
      <c r="C416" s="71">
        <v>5517.777768</v>
      </c>
    </row>
    <row r="417" s="25" customFormat="1" ht="16" customHeight="1" spans="1:3">
      <c r="A417" s="72" t="s">
        <v>1721</v>
      </c>
      <c r="B417" s="72" t="s">
        <v>1722</v>
      </c>
      <c r="C417" s="71">
        <v>5517.777768</v>
      </c>
    </row>
    <row r="418" s="63" customFormat="1" ht="16" customHeight="1" spans="1:3">
      <c r="A418" s="73" t="s">
        <v>1723</v>
      </c>
      <c r="B418" s="73" t="s">
        <v>1724</v>
      </c>
      <c r="C418" s="74">
        <f>3099.777768+2258+68+92</f>
        <v>5517.777768</v>
      </c>
    </row>
    <row r="419" s="25" customFormat="1" ht="16" customHeight="1" spans="1:3">
      <c r="A419" s="72" t="s">
        <v>1725</v>
      </c>
      <c r="B419" s="72" t="s">
        <v>1726</v>
      </c>
      <c r="C419" s="71">
        <v>19000</v>
      </c>
    </row>
    <row r="420" s="25" customFormat="1" ht="16" customHeight="1" spans="1:3">
      <c r="A420" s="72" t="s">
        <v>1727</v>
      </c>
      <c r="B420" s="72" t="s">
        <v>1728</v>
      </c>
      <c r="C420" s="71">
        <v>19000</v>
      </c>
    </row>
    <row r="421" s="63" customFormat="1" ht="16" customHeight="1" spans="1:3">
      <c r="A421" s="73" t="s">
        <v>1729</v>
      </c>
      <c r="B421" s="73" t="s">
        <v>1730</v>
      </c>
      <c r="C421" s="74">
        <v>19000</v>
      </c>
    </row>
    <row r="422" s="25" customFormat="1" ht="16" customHeight="1" spans="1:3">
      <c r="A422" s="72" t="s">
        <v>1731</v>
      </c>
      <c r="B422" s="72" t="s">
        <v>1732</v>
      </c>
      <c r="C422" s="71">
        <v>100</v>
      </c>
    </row>
    <row r="423" s="25" customFormat="1" ht="16" customHeight="1" spans="1:3">
      <c r="A423" s="72" t="s">
        <v>1733</v>
      </c>
      <c r="B423" s="72" t="s">
        <v>1734</v>
      </c>
      <c r="C423" s="71">
        <v>100</v>
      </c>
    </row>
    <row r="424" ht="16" customHeight="1" spans="1:4">
      <c r="A424" s="77"/>
      <c r="B424" s="77" t="s">
        <v>1735</v>
      </c>
      <c r="C424" s="71">
        <v>706000</v>
      </c>
      <c r="D424" s="78">
        <f>C4+C105+C111+C138+C160+C176+C201+C246+C275+C296+C310+C330+C342+C360+C367+C384+C394+C400+C415+C416+C419+C422</f>
        <v>705999.527302</v>
      </c>
    </row>
  </sheetData>
  <mergeCells count="1">
    <mergeCell ref="A1:C1"/>
  </mergeCells>
  <printOptions horizontalCentered="1"/>
  <pageMargins left="0.747916666666667" right="0.747916666666667" top="0.275" bottom="0.629861111111111" header="0" footer="0.314583333333333"/>
  <pageSetup paperSize="8" firstPageNumber="38" fitToHeight="0" orientation="landscape" useFirstPageNumber="1" horizontalDpi="600"/>
  <headerFooter>
    <oddFooter>&amp;C第 &amp;P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34"/>
  <sheetViews>
    <sheetView zoomScale="55" zoomScaleNormal="55" workbookViewId="0">
      <pane xSplit="4" ySplit="4" topLeftCell="E2106" activePane="bottomRight" state="frozen"/>
      <selection/>
      <selection pane="topRight"/>
      <selection pane="bottomLeft"/>
      <selection pane="bottomRight" activeCell="A1" sqref="$A1:$XFD1048576"/>
    </sheetView>
  </sheetViews>
  <sheetFormatPr defaultColWidth="10" defaultRowHeight="13.5"/>
  <cols>
    <col min="1" max="1" width="9.11666666666667" style="44" customWidth="1"/>
    <col min="2" max="2" width="12.05" style="44" customWidth="1"/>
    <col min="3" max="3" width="28.525" style="46" customWidth="1"/>
    <col min="4" max="4" width="24.2583333333333" style="44" customWidth="1"/>
    <col min="5" max="5" width="13.8166666666667" style="44" customWidth="1"/>
    <col min="6" max="6" width="27.3583333333333" style="44" customWidth="1"/>
    <col min="7" max="7" width="48.5166666666667" style="44" customWidth="1"/>
    <col min="8" max="8" width="13.675" style="44" customWidth="1"/>
    <col min="9" max="9" width="11.8083333333333" style="44" customWidth="1"/>
    <col min="10" max="16384" width="10" style="44"/>
  </cols>
  <sheetData>
    <row r="1" s="44" customFormat="1" spans="3:3">
      <c r="C1" s="46"/>
    </row>
    <row r="2" s="44" customFormat="1" ht="34.15" customHeight="1" spans="1:9">
      <c r="A2" s="47" t="s">
        <v>1736</v>
      </c>
      <c r="B2" s="47"/>
      <c r="C2" s="47"/>
      <c r="D2" s="47"/>
      <c r="E2" s="47"/>
      <c r="F2" s="47"/>
      <c r="G2" s="47"/>
      <c r="H2" s="47"/>
      <c r="I2" s="47"/>
    </row>
    <row r="3" s="17" customFormat="1" ht="14.25" customHeight="1" spans="1:12">
      <c r="A3" s="27"/>
      <c r="B3" s="27"/>
      <c r="C3" s="48"/>
      <c r="D3" s="27"/>
      <c r="E3" s="44"/>
      <c r="F3" s="27"/>
      <c r="G3" s="27"/>
      <c r="H3" s="27"/>
      <c r="I3" s="27" t="s">
        <v>583</v>
      </c>
      <c r="J3" s="44"/>
      <c r="K3" s="44"/>
      <c r="L3" s="44"/>
    </row>
    <row r="4" s="45" customFormat="1" ht="21.5" customHeight="1" spans="1:9">
      <c r="A4" s="49" t="s">
        <v>1737</v>
      </c>
      <c r="B4" s="49" t="s">
        <v>63</v>
      </c>
      <c r="C4" s="50" t="s">
        <v>1738</v>
      </c>
      <c r="D4" s="51" t="s">
        <v>1739</v>
      </c>
      <c r="E4" s="51" t="s">
        <v>1740</v>
      </c>
      <c r="F4" s="51" t="s">
        <v>1741</v>
      </c>
      <c r="G4" s="51" t="s">
        <v>1742</v>
      </c>
      <c r="H4" s="51" t="s">
        <v>1743</v>
      </c>
      <c r="I4" s="56" t="s">
        <v>1744</v>
      </c>
    </row>
    <row r="5" s="45" customFormat="1" ht="18.5" customHeight="1" spans="1:9">
      <c r="A5" s="52" t="s">
        <v>1745</v>
      </c>
      <c r="B5" s="52" t="s">
        <v>78</v>
      </c>
      <c r="C5" s="53" t="s">
        <v>486</v>
      </c>
      <c r="D5" s="53" t="s">
        <v>577</v>
      </c>
      <c r="E5" s="53" t="s">
        <v>1746</v>
      </c>
      <c r="F5" s="53" t="s">
        <v>1747</v>
      </c>
      <c r="G5" s="53" t="s">
        <v>577</v>
      </c>
      <c r="H5" s="53" t="s">
        <v>1748</v>
      </c>
      <c r="I5" s="57">
        <v>20</v>
      </c>
    </row>
    <row r="6" s="44" customFormat="1" ht="18.5" customHeight="1" spans="1:9">
      <c r="A6" s="54"/>
      <c r="B6" s="54"/>
      <c r="C6" s="53" t="s">
        <v>486</v>
      </c>
      <c r="D6" s="53" t="s">
        <v>577</v>
      </c>
      <c r="E6" s="53" t="s">
        <v>1749</v>
      </c>
      <c r="F6" s="53" t="s">
        <v>1750</v>
      </c>
      <c r="G6" s="53" t="s">
        <v>577</v>
      </c>
      <c r="H6" s="53" t="s">
        <v>1748</v>
      </c>
      <c r="I6" s="57">
        <v>4</v>
      </c>
    </row>
    <row r="7" s="44" customFormat="1" ht="18.5" customHeight="1" spans="1:9">
      <c r="A7" s="54"/>
      <c r="B7" s="54"/>
      <c r="C7" s="53" t="s">
        <v>1751</v>
      </c>
      <c r="D7" s="53" t="s">
        <v>1752</v>
      </c>
      <c r="E7" s="53" t="s">
        <v>1749</v>
      </c>
      <c r="F7" s="53" t="s">
        <v>1750</v>
      </c>
      <c r="G7" s="53" t="s">
        <v>1753</v>
      </c>
      <c r="H7" s="53" t="s">
        <v>1754</v>
      </c>
      <c r="I7" s="57">
        <v>8</v>
      </c>
    </row>
    <row r="8" s="44" customFormat="1" ht="18.5" customHeight="1" spans="1:9">
      <c r="A8" s="54"/>
      <c r="B8" s="54"/>
      <c r="C8" s="53" t="s">
        <v>486</v>
      </c>
      <c r="D8" s="53" t="s">
        <v>577</v>
      </c>
      <c r="E8" s="53" t="s">
        <v>1755</v>
      </c>
      <c r="F8" s="53" t="s">
        <v>1756</v>
      </c>
      <c r="G8" s="53" t="s">
        <v>577</v>
      </c>
      <c r="H8" s="53" t="s">
        <v>1748</v>
      </c>
      <c r="I8" s="57">
        <v>5</v>
      </c>
    </row>
    <row r="9" s="44" customFormat="1" ht="18.5" customHeight="1" spans="1:9">
      <c r="A9" s="54"/>
      <c r="B9" s="54"/>
      <c r="C9" s="53" t="s">
        <v>486</v>
      </c>
      <c r="D9" s="53" t="s">
        <v>577</v>
      </c>
      <c r="E9" s="53" t="s">
        <v>1757</v>
      </c>
      <c r="F9" s="53" t="s">
        <v>1758</v>
      </c>
      <c r="G9" s="53" t="s">
        <v>577</v>
      </c>
      <c r="H9" s="53" t="s">
        <v>1748</v>
      </c>
      <c r="I9" s="57">
        <v>10</v>
      </c>
    </row>
    <row r="10" s="44" customFormat="1" ht="18.5" customHeight="1" spans="1:9">
      <c r="A10" s="54"/>
      <c r="B10" s="54"/>
      <c r="C10" s="53" t="s">
        <v>486</v>
      </c>
      <c r="D10" s="53" t="s">
        <v>1759</v>
      </c>
      <c r="E10" s="53" t="s">
        <v>1760</v>
      </c>
      <c r="F10" s="53" t="s">
        <v>1759</v>
      </c>
      <c r="G10" s="53" t="s">
        <v>1759</v>
      </c>
      <c r="H10" s="53" t="s">
        <v>1761</v>
      </c>
      <c r="I10" s="57">
        <v>6</v>
      </c>
    </row>
    <row r="11" s="44" customFormat="1" ht="18.5" customHeight="1" spans="1:9">
      <c r="A11" s="54"/>
      <c r="B11" s="54"/>
      <c r="C11" s="53" t="s">
        <v>486</v>
      </c>
      <c r="D11" s="53" t="s">
        <v>577</v>
      </c>
      <c r="E11" s="53" t="s">
        <v>1762</v>
      </c>
      <c r="F11" s="53" t="s">
        <v>1763</v>
      </c>
      <c r="G11" s="53" t="s">
        <v>577</v>
      </c>
      <c r="H11" s="53" t="s">
        <v>1748</v>
      </c>
      <c r="I11" s="57">
        <v>1.5</v>
      </c>
    </row>
    <row r="12" s="44" customFormat="1" ht="18.5" customHeight="1" spans="1:9">
      <c r="A12" s="54"/>
      <c r="B12" s="54"/>
      <c r="C12" s="53" t="s">
        <v>486</v>
      </c>
      <c r="D12" s="53" t="s">
        <v>1764</v>
      </c>
      <c r="E12" s="53" t="s">
        <v>1765</v>
      </c>
      <c r="F12" s="53" t="s">
        <v>1766</v>
      </c>
      <c r="G12" s="53" t="s">
        <v>1764</v>
      </c>
      <c r="H12" s="53" t="s">
        <v>1761</v>
      </c>
      <c r="I12" s="57">
        <v>15</v>
      </c>
    </row>
    <row r="13" s="44" customFormat="1" ht="18.5" customHeight="1" spans="1:9">
      <c r="A13" s="54"/>
      <c r="B13" s="54"/>
      <c r="C13" s="53" t="s">
        <v>486</v>
      </c>
      <c r="D13" s="53" t="s">
        <v>577</v>
      </c>
      <c r="E13" s="53" t="s">
        <v>1765</v>
      </c>
      <c r="F13" s="53" t="s">
        <v>1766</v>
      </c>
      <c r="G13" s="53" t="s">
        <v>577</v>
      </c>
      <c r="H13" s="53" t="s">
        <v>1748</v>
      </c>
      <c r="I13" s="57">
        <v>32</v>
      </c>
    </row>
    <row r="14" s="44" customFormat="1" ht="18.5" customHeight="1" spans="1:9">
      <c r="A14" s="54"/>
      <c r="B14" s="54"/>
      <c r="C14" s="53" t="s">
        <v>486</v>
      </c>
      <c r="D14" s="53" t="s">
        <v>577</v>
      </c>
      <c r="E14" s="53" t="s">
        <v>1767</v>
      </c>
      <c r="F14" s="53" t="s">
        <v>1768</v>
      </c>
      <c r="G14" s="53" t="s">
        <v>577</v>
      </c>
      <c r="H14" s="53" t="s">
        <v>1748</v>
      </c>
      <c r="I14" s="57">
        <v>10</v>
      </c>
    </row>
    <row r="15" s="44" customFormat="1" ht="18.5" customHeight="1" spans="1:9">
      <c r="A15" s="54"/>
      <c r="B15" s="54"/>
      <c r="C15" s="53" t="s">
        <v>486</v>
      </c>
      <c r="D15" s="53" t="s">
        <v>1769</v>
      </c>
      <c r="E15" s="53" t="s">
        <v>1770</v>
      </c>
      <c r="F15" s="53" t="s">
        <v>1771</v>
      </c>
      <c r="G15" s="53" t="s">
        <v>1769</v>
      </c>
      <c r="H15" s="53" t="s">
        <v>1748</v>
      </c>
      <c r="I15" s="57">
        <v>30</v>
      </c>
    </row>
    <row r="16" s="44" customFormat="1" ht="18.5" customHeight="1" spans="1:9">
      <c r="A16" s="54"/>
      <c r="B16" s="54"/>
      <c r="C16" s="53" t="s">
        <v>486</v>
      </c>
      <c r="D16" s="53" t="s">
        <v>577</v>
      </c>
      <c r="E16" s="53" t="s">
        <v>1772</v>
      </c>
      <c r="F16" s="53" t="s">
        <v>1773</v>
      </c>
      <c r="G16" s="53" t="s">
        <v>577</v>
      </c>
      <c r="H16" s="53" t="s">
        <v>1754</v>
      </c>
      <c r="I16" s="57">
        <v>15</v>
      </c>
    </row>
    <row r="17" s="44" customFormat="1" ht="18.5" customHeight="1" spans="1:9">
      <c r="A17" s="54"/>
      <c r="B17" s="54"/>
      <c r="C17" s="53" t="s">
        <v>1774</v>
      </c>
      <c r="D17" s="53" t="s">
        <v>550</v>
      </c>
      <c r="E17" s="53" t="s">
        <v>1775</v>
      </c>
      <c r="F17" s="53" t="s">
        <v>1776</v>
      </c>
      <c r="G17" s="53" t="s">
        <v>1777</v>
      </c>
      <c r="H17" s="53" t="s">
        <v>1778</v>
      </c>
      <c r="I17" s="57">
        <v>2</v>
      </c>
    </row>
    <row r="18" s="44" customFormat="1" ht="18.5" customHeight="1" spans="1:9">
      <c r="A18" s="54"/>
      <c r="B18" s="54"/>
      <c r="C18" s="53" t="s">
        <v>1774</v>
      </c>
      <c r="D18" s="53" t="s">
        <v>1779</v>
      </c>
      <c r="E18" s="53" t="s">
        <v>1775</v>
      </c>
      <c r="F18" s="53" t="s">
        <v>1776</v>
      </c>
      <c r="G18" s="53" t="s">
        <v>1780</v>
      </c>
      <c r="H18" s="53" t="s">
        <v>1754</v>
      </c>
      <c r="I18" s="57">
        <v>1.3</v>
      </c>
    </row>
    <row r="19" s="44" customFormat="1" ht="18.5" customHeight="1" spans="1:9">
      <c r="A19" s="54"/>
      <c r="B19" s="54"/>
      <c r="C19" s="53" t="s">
        <v>1774</v>
      </c>
      <c r="D19" s="53" t="s">
        <v>1779</v>
      </c>
      <c r="E19" s="53" t="s">
        <v>1775</v>
      </c>
      <c r="F19" s="53" t="s">
        <v>1776</v>
      </c>
      <c r="G19" s="53" t="s">
        <v>1781</v>
      </c>
      <c r="H19" s="53" t="s">
        <v>1778</v>
      </c>
      <c r="I19" s="57">
        <v>6.7</v>
      </c>
    </row>
    <row r="20" s="44" customFormat="1" ht="18.5" customHeight="1" spans="1:9">
      <c r="A20" s="54"/>
      <c r="B20" s="54"/>
      <c r="C20" s="53" t="s">
        <v>486</v>
      </c>
      <c r="D20" s="53" t="s">
        <v>1779</v>
      </c>
      <c r="E20" s="53" t="s">
        <v>1775</v>
      </c>
      <c r="F20" s="53" t="s">
        <v>1776</v>
      </c>
      <c r="G20" s="53" t="s">
        <v>1779</v>
      </c>
      <c r="H20" s="53" t="s">
        <v>1748</v>
      </c>
      <c r="I20" s="57">
        <v>19.25</v>
      </c>
    </row>
    <row r="21" s="44" customFormat="1" ht="18.5" customHeight="1" spans="1:9">
      <c r="A21" s="55"/>
      <c r="B21" s="55"/>
      <c r="C21" s="53" t="s">
        <v>486</v>
      </c>
      <c r="D21" s="53" t="s">
        <v>1782</v>
      </c>
      <c r="E21" s="53" t="s">
        <v>1783</v>
      </c>
      <c r="F21" s="53" t="s">
        <v>1784</v>
      </c>
      <c r="G21" s="53" t="s">
        <v>1782</v>
      </c>
      <c r="H21" s="53" t="s">
        <v>1785</v>
      </c>
      <c r="I21" s="57">
        <v>13</v>
      </c>
    </row>
    <row r="22" s="44" customFormat="1" ht="18.5" customHeight="1" spans="1:9">
      <c r="A22" s="52" t="s">
        <v>1786</v>
      </c>
      <c r="B22" s="52" t="s">
        <v>81</v>
      </c>
      <c r="C22" s="53" t="s">
        <v>486</v>
      </c>
      <c r="D22" s="53" t="s">
        <v>1747</v>
      </c>
      <c r="E22" s="53" t="s">
        <v>1746</v>
      </c>
      <c r="F22" s="53" t="s">
        <v>1747</v>
      </c>
      <c r="G22" s="53" t="s">
        <v>1747</v>
      </c>
      <c r="H22" s="53" t="s">
        <v>1761</v>
      </c>
      <c r="I22" s="57">
        <v>10</v>
      </c>
    </row>
    <row r="23" s="44" customFormat="1" ht="18.5" customHeight="1" spans="1:9">
      <c r="A23" s="54"/>
      <c r="B23" s="54"/>
      <c r="C23" s="53" t="s">
        <v>486</v>
      </c>
      <c r="D23" s="53" t="s">
        <v>1787</v>
      </c>
      <c r="E23" s="53" t="s">
        <v>1788</v>
      </c>
      <c r="F23" s="53" t="s">
        <v>1787</v>
      </c>
      <c r="G23" s="53" t="s">
        <v>1787</v>
      </c>
      <c r="H23" s="53" t="s">
        <v>1761</v>
      </c>
      <c r="I23" s="57">
        <v>10</v>
      </c>
    </row>
    <row r="24" s="44" customFormat="1" ht="18.5" customHeight="1" spans="1:9">
      <c r="A24" s="54"/>
      <c r="B24" s="54"/>
      <c r="C24" s="53" t="s">
        <v>486</v>
      </c>
      <c r="D24" s="53" t="s">
        <v>1758</v>
      </c>
      <c r="E24" s="53" t="s">
        <v>1757</v>
      </c>
      <c r="F24" s="53" t="s">
        <v>1758</v>
      </c>
      <c r="G24" s="53" t="s">
        <v>1758</v>
      </c>
      <c r="H24" s="53" t="s">
        <v>1761</v>
      </c>
      <c r="I24" s="57">
        <v>20</v>
      </c>
    </row>
    <row r="25" s="44" customFormat="1" ht="18.5" customHeight="1" spans="1:9">
      <c r="A25" s="54"/>
      <c r="B25" s="54"/>
      <c r="C25" s="53" t="s">
        <v>486</v>
      </c>
      <c r="D25" s="53" t="s">
        <v>1763</v>
      </c>
      <c r="E25" s="53" t="s">
        <v>1762</v>
      </c>
      <c r="F25" s="53" t="s">
        <v>1763</v>
      </c>
      <c r="G25" s="53" t="s">
        <v>1763</v>
      </c>
      <c r="H25" s="53" t="s">
        <v>1761</v>
      </c>
      <c r="I25" s="57">
        <v>1</v>
      </c>
    </row>
    <row r="26" s="44" customFormat="1" ht="18.5" customHeight="1" spans="1:9">
      <c r="A26" s="54"/>
      <c r="B26" s="54"/>
      <c r="C26" s="53" t="s">
        <v>486</v>
      </c>
      <c r="D26" s="53" t="s">
        <v>1789</v>
      </c>
      <c r="E26" s="53" t="s">
        <v>1765</v>
      </c>
      <c r="F26" s="53" t="s">
        <v>1766</v>
      </c>
      <c r="G26" s="53" t="s">
        <v>1789</v>
      </c>
      <c r="H26" s="53" t="s">
        <v>1761</v>
      </c>
      <c r="I26" s="57">
        <v>2</v>
      </c>
    </row>
    <row r="27" s="44" customFormat="1" ht="18.5" customHeight="1" spans="1:9">
      <c r="A27" s="54"/>
      <c r="B27" s="54"/>
      <c r="C27" s="53" t="s">
        <v>486</v>
      </c>
      <c r="D27" s="53" t="s">
        <v>1756</v>
      </c>
      <c r="E27" s="53" t="s">
        <v>1765</v>
      </c>
      <c r="F27" s="53" t="s">
        <v>1766</v>
      </c>
      <c r="G27" s="53" t="s">
        <v>1756</v>
      </c>
      <c r="H27" s="53" t="s">
        <v>1761</v>
      </c>
      <c r="I27" s="57">
        <v>2</v>
      </c>
    </row>
    <row r="28" s="44" customFormat="1" ht="18.5" customHeight="1" spans="1:9">
      <c r="A28" s="54"/>
      <c r="B28" s="54"/>
      <c r="C28" s="53" t="s">
        <v>486</v>
      </c>
      <c r="D28" s="53" t="s">
        <v>1790</v>
      </c>
      <c r="E28" s="53" t="s">
        <v>1767</v>
      </c>
      <c r="F28" s="53" t="s">
        <v>1768</v>
      </c>
      <c r="G28" s="53" t="s">
        <v>1790</v>
      </c>
      <c r="H28" s="53" t="s">
        <v>1761</v>
      </c>
      <c r="I28" s="57">
        <v>2</v>
      </c>
    </row>
    <row r="29" s="44" customFormat="1" ht="18.5" customHeight="1" spans="1:9">
      <c r="A29" s="54"/>
      <c r="B29" s="54"/>
      <c r="C29" s="53" t="s">
        <v>486</v>
      </c>
      <c r="D29" s="53" t="s">
        <v>1769</v>
      </c>
      <c r="E29" s="53" t="s">
        <v>1770</v>
      </c>
      <c r="F29" s="53" t="s">
        <v>1771</v>
      </c>
      <c r="G29" s="53" t="s">
        <v>1769</v>
      </c>
      <c r="H29" s="53" t="s">
        <v>1761</v>
      </c>
      <c r="I29" s="57">
        <v>6</v>
      </c>
    </row>
    <row r="30" s="44" customFormat="1" ht="18.5" customHeight="1" spans="1:9">
      <c r="A30" s="54"/>
      <c r="B30" s="54"/>
      <c r="C30" s="53" t="s">
        <v>486</v>
      </c>
      <c r="D30" s="53" t="s">
        <v>1791</v>
      </c>
      <c r="E30" s="53" t="s">
        <v>1772</v>
      </c>
      <c r="F30" s="53" t="s">
        <v>1773</v>
      </c>
      <c r="G30" s="53" t="s">
        <v>1791</v>
      </c>
      <c r="H30" s="53" t="s">
        <v>1761</v>
      </c>
      <c r="I30" s="57">
        <v>6</v>
      </c>
    </row>
    <row r="31" s="44" customFormat="1" ht="18.5" customHeight="1" spans="1:9">
      <c r="A31" s="54"/>
      <c r="B31" s="54"/>
      <c r="C31" s="53" t="s">
        <v>486</v>
      </c>
      <c r="D31" s="53" t="s">
        <v>1782</v>
      </c>
      <c r="E31" s="53" t="s">
        <v>1792</v>
      </c>
      <c r="F31" s="53" t="s">
        <v>1782</v>
      </c>
      <c r="G31" s="53" t="s">
        <v>1782</v>
      </c>
      <c r="H31" s="53" t="s">
        <v>1761</v>
      </c>
      <c r="I31" s="57">
        <v>9.6</v>
      </c>
    </row>
    <row r="32" s="44" customFormat="1" ht="18.5" customHeight="1" spans="1:9">
      <c r="A32" s="54"/>
      <c r="B32" s="54"/>
      <c r="C32" s="53" t="s">
        <v>486</v>
      </c>
      <c r="D32" s="53" t="s">
        <v>1793</v>
      </c>
      <c r="E32" s="53" t="s">
        <v>1794</v>
      </c>
      <c r="F32" s="53" t="s">
        <v>1795</v>
      </c>
      <c r="G32" s="53" t="s">
        <v>1793</v>
      </c>
      <c r="H32" s="53" t="s">
        <v>1761</v>
      </c>
      <c r="I32" s="57">
        <v>10</v>
      </c>
    </row>
    <row r="33" s="44" customFormat="1" ht="18.5" customHeight="1" spans="1:9">
      <c r="A33" s="54"/>
      <c r="B33" s="54"/>
      <c r="C33" s="53" t="s">
        <v>486</v>
      </c>
      <c r="D33" s="53" t="s">
        <v>1796</v>
      </c>
      <c r="E33" s="53" t="s">
        <v>1797</v>
      </c>
      <c r="F33" s="53" t="s">
        <v>1796</v>
      </c>
      <c r="G33" s="53" t="s">
        <v>1796</v>
      </c>
      <c r="H33" s="53" t="s">
        <v>1761</v>
      </c>
      <c r="I33" s="57">
        <v>2</v>
      </c>
    </row>
    <row r="34" s="44" customFormat="1" ht="18.5" customHeight="1" spans="1:9">
      <c r="A34" s="54"/>
      <c r="B34" s="54"/>
      <c r="C34" s="53" t="s">
        <v>486</v>
      </c>
      <c r="D34" s="53" t="s">
        <v>1798</v>
      </c>
      <c r="E34" s="53" t="s">
        <v>1799</v>
      </c>
      <c r="F34" s="53" t="s">
        <v>1798</v>
      </c>
      <c r="G34" s="53" t="s">
        <v>1798</v>
      </c>
      <c r="H34" s="53" t="s">
        <v>1761</v>
      </c>
      <c r="I34" s="57">
        <v>3</v>
      </c>
    </row>
    <row r="35" s="44" customFormat="1" ht="18.5" customHeight="1" spans="1:9">
      <c r="A35" s="54"/>
      <c r="B35" s="54"/>
      <c r="C35" s="53" t="s">
        <v>1800</v>
      </c>
      <c r="D35" s="53" t="s">
        <v>1779</v>
      </c>
      <c r="E35" s="53" t="s">
        <v>1801</v>
      </c>
      <c r="F35" s="53" t="s">
        <v>1779</v>
      </c>
      <c r="G35" s="53" t="s">
        <v>1779</v>
      </c>
      <c r="H35" s="53" t="s">
        <v>1761</v>
      </c>
      <c r="I35" s="57">
        <v>7</v>
      </c>
    </row>
    <row r="36" s="44" customFormat="1" ht="18.5" customHeight="1" spans="1:9">
      <c r="A36" s="54"/>
      <c r="B36" s="54"/>
      <c r="C36" s="53" t="s">
        <v>486</v>
      </c>
      <c r="D36" s="53" t="s">
        <v>1779</v>
      </c>
      <c r="E36" s="53" t="s">
        <v>1801</v>
      </c>
      <c r="F36" s="53" t="s">
        <v>1779</v>
      </c>
      <c r="G36" s="53" t="s">
        <v>1779</v>
      </c>
      <c r="H36" s="53" t="s">
        <v>1761</v>
      </c>
      <c r="I36" s="57">
        <v>17</v>
      </c>
    </row>
    <row r="37" s="44" customFormat="1" ht="18.5" customHeight="1" spans="1:9">
      <c r="A37" s="55"/>
      <c r="B37" s="55"/>
      <c r="C37" s="53" t="s">
        <v>1802</v>
      </c>
      <c r="D37" s="53" t="s">
        <v>1779</v>
      </c>
      <c r="E37" s="53" t="s">
        <v>1801</v>
      </c>
      <c r="F37" s="53" t="s">
        <v>1779</v>
      </c>
      <c r="G37" s="53" t="s">
        <v>1779</v>
      </c>
      <c r="H37" s="53" t="s">
        <v>1761</v>
      </c>
      <c r="I37" s="57">
        <v>4</v>
      </c>
    </row>
    <row r="38" s="44" customFormat="1" ht="29" customHeight="1" spans="1:9">
      <c r="A38" s="52" t="s">
        <v>1803</v>
      </c>
      <c r="B38" s="52" t="s">
        <v>83</v>
      </c>
      <c r="C38" s="53" t="s">
        <v>1804</v>
      </c>
      <c r="D38" s="53" t="s">
        <v>1747</v>
      </c>
      <c r="E38" s="53" t="s">
        <v>1746</v>
      </c>
      <c r="F38" s="53" t="s">
        <v>1747</v>
      </c>
      <c r="G38" s="53" t="s">
        <v>1747</v>
      </c>
      <c r="H38" s="53" t="s">
        <v>1805</v>
      </c>
      <c r="I38" s="57">
        <v>3</v>
      </c>
    </row>
    <row r="39" s="44" customFormat="1" ht="29" customHeight="1" spans="1:9">
      <c r="A39" s="54"/>
      <c r="B39" s="54"/>
      <c r="C39" s="53" t="s">
        <v>1804</v>
      </c>
      <c r="D39" s="53" t="s">
        <v>1769</v>
      </c>
      <c r="E39" s="53" t="s">
        <v>1806</v>
      </c>
      <c r="F39" s="53" t="s">
        <v>1807</v>
      </c>
      <c r="G39" s="53" t="s">
        <v>1769</v>
      </c>
      <c r="H39" s="53" t="s">
        <v>1808</v>
      </c>
      <c r="I39" s="57">
        <v>2</v>
      </c>
    </row>
    <row r="40" s="44" customFormat="1" ht="29" customHeight="1" spans="1:9">
      <c r="A40" s="54"/>
      <c r="B40" s="54"/>
      <c r="C40" s="53" t="s">
        <v>1804</v>
      </c>
      <c r="D40" s="53" t="s">
        <v>1791</v>
      </c>
      <c r="E40" s="53" t="s">
        <v>1809</v>
      </c>
      <c r="F40" s="53" t="s">
        <v>1810</v>
      </c>
      <c r="G40" s="53" t="s">
        <v>1791</v>
      </c>
      <c r="H40" s="53" t="s">
        <v>1811</v>
      </c>
      <c r="I40" s="57">
        <v>1</v>
      </c>
    </row>
    <row r="41" s="44" customFormat="1" ht="29" customHeight="1" spans="1:9">
      <c r="A41" s="54"/>
      <c r="B41" s="54"/>
      <c r="C41" s="53" t="s">
        <v>1804</v>
      </c>
      <c r="D41" s="53" t="s">
        <v>1812</v>
      </c>
      <c r="E41" s="53" t="s">
        <v>1813</v>
      </c>
      <c r="F41" s="53" t="s">
        <v>1812</v>
      </c>
      <c r="G41" s="53" t="s">
        <v>1814</v>
      </c>
      <c r="H41" s="53" t="s">
        <v>1815</v>
      </c>
      <c r="I41" s="57">
        <v>0.5</v>
      </c>
    </row>
    <row r="42" s="44" customFormat="1" ht="29" customHeight="1" spans="1:9">
      <c r="A42" s="55"/>
      <c r="B42" s="55"/>
      <c r="C42" s="53" t="s">
        <v>1804</v>
      </c>
      <c r="D42" s="53" t="s">
        <v>1779</v>
      </c>
      <c r="E42" s="53" t="s">
        <v>1801</v>
      </c>
      <c r="F42" s="53" t="s">
        <v>1779</v>
      </c>
      <c r="G42" s="53" t="s">
        <v>1816</v>
      </c>
      <c r="H42" s="53" t="s">
        <v>1817</v>
      </c>
      <c r="I42" s="57">
        <v>5.5</v>
      </c>
    </row>
    <row r="43" s="44" customFormat="1" ht="18.5" customHeight="1" spans="1:9">
      <c r="A43" s="52" t="s">
        <v>1818</v>
      </c>
      <c r="B43" s="52" t="s">
        <v>86</v>
      </c>
      <c r="C43" s="53" t="s">
        <v>486</v>
      </c>
      <c r="D43" s="53" t="s">
        <v>1747</v>
      </c>
      <c r="E43" s="53" t="s">
        <v>1746</v>
      </c>
      <c r="F43" s="53" t="s">
        <v>1747</v>
      </c>
      <c r="G43" s="53" t="s">
        <v>1747</v>
      </c>
      <c r="H43" s="53" t="s">
        <v>1761</v>
      </c>
      <c r="I43" s="57">
        <v>10</v>
      </c>
    </row>
    <row r="44" s="44" customFormat="1" ht="18.5" customHeight="1" spans="1:9">
      <c r="A44" s="54"/>
      <c r="B44" s="54"/>
      <c r="C44" s="53" t="s">
        <v>486</v>
      </c>
      <c r="D44" s="53" t="s">
        <v>1787</v>
      </c>
      <c r="E44" s="53" t="s">
        <v>1788</v>
      </c>
      <c r="F44" s="53" t="s">
        <v>1787</v>
      </c>
      <c r="G44" s="53" t="s">
        <v>1787</v>
      </c>
      <c r="H44" s="53" t="s">
        <v>1761</v>
      </c>
      <c r="I44" s="57">
        <v>13</v>
      </c>
    </row>
    <row r="45" s="44" customFormat="1" ht="18.5" customHeight="1" spans="1:9">
      <c r="A45" s="54"/>
      <c r="B45" s="54"/>
      <c r="C45" s="53" t="s">
        <v>486</v>
      </c>
      <c r="D45" s="53" t="s">
        <v>1819</v>
      </c>
      <c r="E45" s="53" t="s">
        <v>1820</v>
      </c>
      <c r="F45" s="53" t="s">
        <v>1819</v>
      </c>
      <c r="G45" s="53" t="s">
        <v>1819</v>
      </c>
      <c r="H45" s="53" t="s">
        <v>1761</v>
      </c>
      <c r="I45" s="57">
        <v>10</v>
      </c>
    </row>
    <row r="46" s="44" customFormat="1" ht="18.5" customHeight="1" spans="1:9">
      <c r="A46" s="54"/>
      <c r="B46" s="54"/>
      <c r="C46" s="53" t="s">
        <v>486</v>
      </c>
      <c r="D46" s="53" t="s">
        <v>1821</v>
      </c>
      <c r="E46" s="53" t="s">
        <v>1822</v>
      </c>
      <c r="F46" s="53" t="s">
        <v>1823</v>
      </c>
      <c r="G46" s="53" t="s">
        <v>1821</v>
      </c>
      <c r="H46" s="53" t="s">
        <v>1761</v>
      </c>
      <c r="I46" s="57">
        <v>16</v>
      </c>
    </row>
    <row r="47" s="44" customFormat="1" ht="18.5" customHeight="1" spans="1:9">
      <c r="A47" s="54"/>
      <c r="B47" s="54"/>
      <c r="C47" s="53" t="s">
        <v>486</v>
      </c>
      <c r="D47" s="53" t="s">
        <v>1758</v>
      </c>
      <c r="E47" s="53" t="s">
        <v>1757</v>
      </c>
      <c r="F47" s="53" t="s">
        <v>1758</v>
      </c>
      <c r="G47" s="53" t="s">
        <v>1758</v>
      </c>
      <c r="H47" s="53" t="s">
        <v>1761</v>
      </c>
      <c r="I47" s="57">
        <v>10</v>
      </c>
    </row>
    <row r="48" s="44" customFormat="1" ht="18.5" customHeight="1" spans="1:9">
      <c r="A48" s="54"/>
      <c r="B48" s="54"/>
      <c r="C48" s="53" t="s">
        <v>486</v>
      </c>
      <c r="D48" s="53" t="s">
        <v>1824</v>
      </c>
      <c r="E48" s="53" t="s">
        <v>1825</v>
      </c>
      <c r="F48" s="53" t="s">
        <v>1824</v>
      </c>
      <c r="G48" s="53" t="s">
        <v>1824</v>
      </c>
      <c r="H48" s="53" t="s">
        <v>1761</v>
      </c>
      <c r="I48" s="57">
        <v>5</v>
      </c>
    </row>
    <row r="49" s="44" customFormat="1" ht="18.5" customHeight="1" spans="1:9">
      <c r="A49" s="54"/>
      <c r="B49" s="54"/>
      <c r="C49" s="53" t="s">
        <v>486</v>
      </c>
      <c r="D49" s="53" t="s">
        <v>1763</v>
      </c>
      <c r="E49" s="53" t="s">
        <v>1762</v>
      </c>
      <c r="F49" s="53" t="s">
        <v>1763</v>
      </c>
      <c r="G49" s="53" t="s">
        <v>1763</v>
      </c>
      <c r="H49" s="53" t="s">
        <v>1761</v>
      </c>
      <c r="I49" s="57">
        <v>1.5</v>
      </c>
    </row>
    <row r="50" s="44" customFormat="1" ht="18.5" customHeight="1" spans="1:9">
      <c r="A50" s="54"/>
      <c r="B50" s="54"/>
      <c r="C50" s="53" t="s">
        <v>486</v>
      </c>
      <c r="D50" s="53" t="s">
        <v>1764</v>
      </c>
      <c r="E50" s="53" t="s">
        <v>1765</v>
      </c>
      <c r="F50" s="53" t="s">
        <v>1766</v>
      </c>
      <c r="G50" s="53" t="s">
        <v>1764</v>
      </c>
      <c r="H50" s="53" t="s">
        <v>1761</v>
      </c>
      <c r="I50" s="57">
        <v>3</v>
      </c>
    </row>
    <row r="51" s="44" customFormat="1" ht="18.5" customHeight="1" spans="1:9">
      <c r="A51" s="54"/>
      <c r="B51" s="54"/>
      <c r="C51" s="53" t="s">
        <v>486</v>
      </c>
      <c r="D51" s="53" t="s">
        <v>1789</v>
      </c>
      <c r="E51" s="53" t="s">
        <v>1765</v>
      </c>
      <c r="F51" s="53" t="s">
        <v>1766</v>
      </c>
      <c r="G51" s="53" t="s">
        <v>1789</v>
      </c>
      <c r="H51" s="53" t="s">
        <v>1761</v>
      </c>
      <c r="I51" s="57">
        <v>4</v>
      </c>
    </row>
    <row r="52" s="44" customFormat="1" ht="18.5" customHeight="1" spans="1:9">
      <c r="A52" s="54"/>
      <c r="B52" s="54"/>
      <c r="C52" s="53" t="s">
        <v>486</v>
      </c>
      <c r="D52" s="53" t="s">
        <v>1756</v>
      </c>
      <c r="E52" s="53" t="s">
        <v>1765</v>
      </c>
      <c r="F52" s="53" t="s">
        <v>1766</v>
      </c>
      <c r="G52" s="53" t="s">
        <v>1756</v>
      </c>
      <c r="H52" s="53" t="s">
        <v>1761</v>
      </c>
      <c r="I52" s="57">
        <v>12</v>
      </c>
    </row>
    <row r="53" s="44" customFormat="1" ht="18.5" customHeight="1" spans="1:9">
      <c r="A53" s="54"/>
      <c r="B53" s="54"/>
      <c r="C53" s="53" t="s">
        <v>486</v>
      </c>
      <c r="D53" s="53" t="s">
        <v>1826</v>
      </c>
      <c r="E53" s="53" t="s">
        <v>1765</v>
      </c>
      <c r="F53" s="53" t="s">
        <v>1766</v>
      </c>
      <c r="G53" s="53" t="s">
        <v>1826</v>
      </c>
      <c r="H53" s="53" t="s">
        <v>1761</v>
      </c>
      <c r="I53" s="57">
        <v>3</v>
      </c>
    </row>
    <row r="54" s="44" customFormat="1" ht="18.5" customHeight="1" spans="1:9">
      <c r="A54" s="54"/>
      <c r="B54" s="54"/>
      <c r="C54" s="53" t="s">
        <v>486</v>
      </c>
      <c r="D54" s="53" t="s">
        <v>1827</v>
      </c>
      <c r="E54" s="53" t="s">
        <v>1828</v>
      </c>
      <c r="F54" s="53" t="s">
        <v>1829</v>
      </c>
      <c r="G54" s="53" t="s">
        <v>1827</v>
      </c>
      <c r="H54" s="53" t="s">
        <v>1761</v>
      </c>
      <c r="I54" s="57">
        <v>45</v>
      </c>
    </row>
    <row r="55" s="44" customFormat="1" ht="18.5" customHeight="1" spans="1:9">
      <c r="A55" s="54"/>
      <c r="B55" s="54"/>
      <c r="C55" s="53" t="s">
        <v>486</v>
      </c>
      <c r="D55" s="53" t="s">
        <v>1830</v>
      </c>
      <c r="E55" s="53" t="s">
        <v>1831</v>
      </c>
      <c r="F55" s="53" t="s">
        <v>1830</v>
      </c>
      <c r="G55" s="53" t="s">
        <v>1830</v>
      </c>
      <c r="H55" s="53" t="s">
        <v>1761</v>
      </c>
      <c r="I55" s="57">
        <v>45</v>
      </c>
    </row>
    <row r="56" s="44" customFormat="1" ht="18.5" customHeight="1" spans="1:9">
      <c r="A56" s="54"/>
      <c r="B56" s="54"/>
      <c r="C56" s="53" t="s">
        <v>486</v>
      </c>
      <c r="D56" s="53" t="s">
        <v>1832</v>
      </c>
      <c r="E56" s="53" t="s">
        <v>1767</v>
      </c>
      <c r="F56" s="53" t="s">
        <v>1768</v>
      </c>
      <c r="G56" s="53" t="s">
        <v>1832</v>
      </c>
      <c r="H56" s="53" t="s">
        <v>1761</v>
      </c>
      <c r="I56" s="57">
        <v>12</v>
      </c>
    </row>
    <row r="57" s="44" customFormat="1" ht="18.5" customHeight="1" spans="1:9">
      <c r="A57" s="54"/>
      <c r="B57" s="54"/>
      <c r="C57" s="53" t="s">
        <v>486</v>
      </c>
      <c r="D57" s="53" t="s">
        <v>1769</v>
      </c>
      <c r="E57" s="53" t="s">
        <v>1770</v>
      </c>
      <c r="F57" s="53" t="s">
        <v>1771</v>
      </c>
      <c r="G57" s="53" t="s">
        <v>1769</v>
      </c>
      <c r="H57" s="53" t="s">
        <v>1761</v>
      </c>
      <c r="I57" s="57">
        <v>30</v>
      </c>
    </row>
    <row r="58" s="44" customFormat="1" ht="18.5" customHeight="1" spans="1:9">
      <c r="A58" s="54"/>
      <c r="B58" s="54"/>
      <c r="C58" s="53" t="s">
        <v>486</v>
      </c>
      <c r="D58" s="53" t="s">
        <v>1791</v>
      </c>
      <c r="E58" s="53" t="s">
        <v>1772</v>
      </c>
      <c r="F58" s="53" t="s">
        <v>1773</v>
      </c>
      <c r="G58" s="53" t="s">
        <v>1791</v>
      </c>
      <c r="H58" s="53" t="s">
        <v>1761</v>
      </c>
      <c r="I58" s="57">
        <v>9</v>
      </c>
    </row>
    <row r="59" s="44" customFormat="1" ht="18.5" customHeight="1" spans="1:9">
      <c r="A59" s="54"/>
      <c r="B59" s="54"/>
      <c r="C59" s="53" t="s">
        <v>486</v>
      </c>
      <c r="D59" s="53" t="s">
        <v>1782</v>
      </c>
      <c r="E59" s="53" t="s">
        <v>1792</v>
      </c>
      <c r="F59" s="53" t="s">
        <v>1782</v>
      </c>
      <c r="G59" s="53" t="s">
        <v>1782</v>
      </c>
      <c r="H59" s="53" t="s">
        <v>1761</v>
      </c>
      <c r="I59" s="57">
        <v>21.5</v>
      </c>
    </row>
    <row r="60" s="44" customFormat="1" ht="18.5" customHeight="1" spans="1:9">
      <c r="A60" s="54"/>
      <c r="B60" s="54"/>
      <c r="C60" s="53" t="s">
        <v>486</v>
      </c>
      <c r="D60" s="53" t="s">
        <v>1833</v>
      </c>
      <c r="E60" s="53" t="s">
        <v>1834</v>
      </c>
      <c r="F60" s="53" t="s">
        <v>1835</v>
      </c>
      <c r="G60" s="53" t="s">
        <v>1833</v>
      </c>
      <c r="H60" s="53" t="s">
        <v>1761</v>
      </c>
      <c r="I60" s="57">
        <v>10</v>
      </c>
    </row>
    <row r="61" s="44" customFormat="1" ht="18.5" customHeight="1" spans="1:9">
      <c r="A61" s="54"/>
      <c r="B61" s="54"/>
      <c r="C61" s="53" t="s">
        <v>486</v>
      </c>
      <c r="D61" s="53" t="s">
        <v>1836</v>
      </c>
      <c r="E61" s="53" t="s">
        <v>1794</v>
      </c>
      <c r="F61" s="53" t="s">
        <v>1795</v>
      </c>
      <c r="G61" s="53" t="s">
        <v>1836</v>
      </c>
      <c r="H61" s="53" t="s">
        <v>1761</v>
      </c>
      <c r="I61" s="57">
        <v>10</v>
      </c>
    </row>
    <row r="62" s="44" customFormat="1" ht="18.5" customHeight="1" spans="1:9">
      <c r="A62" s="54"/>
      <c r="B62" s="54"/>
      <c r="C62" s="53" t="s">
        <v>486</v>
      </c>
      <c r="D62" s="53" t="s">
        <v>1796</v>
      </c>
      <c r="E62" s="53" t="s">
        <v>1797</v>
      </c>
      <c r="F62" s="53" t="s">
        <v>1796</v>
      </c>
      <c r="G62" s="53" t="s">
        <v>1796</v>
      </c>
      <c r="H62" s="53" t="s">
        <v>1761</v>
      </c>
      <c r="I62" s="57">
        <v>10</v>
      </c>
    </row>
    <row r="63" s="44" customFormat="1" ht="18.5" customHeight="1" spans="1:9">
      <c r="A63" s="54"/>
      <c r="B63" s="54"/>
      <c r="C63" s="53" t="s">
        <v>486</v>
      </c>
      <c r="D63" s="53" t="s">
        <v>1798</v>
      </c>
      <c r="E63" s="53" t="s">
        <v>1799</v>
      </c>
      <c r="F63" s="53" t="s">
        <v>1798</v>
      </c>
      <c r="G63" s="53" t="s">
        <v>1798</v>
      </c>
      <c r="H63" s="53" t="s">
        <v>1761</v>
      </c>
      <c r="I63" s="57">
        <v>10</v>
      </c>
    </row>
    <row r="64" s="44" customFormat="1" ht="18.5" customHeight="1" spans="1:9">
      <c r="A64" s="54"/>
      <c r="B64" s="54"/>
      <c r="C64" s="53" t="s">
        <v>486</v>
      </c>
      <c r="D64" s="53" t="s">
        <v>1779</v>
      </c>
      <c r="E64" s="53" t="s">
        <v>1801</v>
      </c>
      <c r="F64" s="53" t="s">
        <v>1779</v>
      </c>
      <c r="G64" s="53" t="s">
        <v>1779</v>
      </c>
      <c r="H64" s="53" t="s">
        <v>1761</v>
      </c>
      <c r="I64" s="57">
        <v>39</v>
      </c>
    </row>
    <row r="65" s="44" customFormat="1" ht="18.5" customHeight="1" spans="1:9">
      <c r="A65" s="54"/>
      <c r="B65" s="54"/>
      <c r="C65" s="53" t="s">
        <v>1837</v>
      </c>
      <c r="D65" s="53" t="s">
        <v>1779</v>
      </c>
      <c r="E65" s="53" t="s">
        <v>1801</v>
      </c>
      <c r="F65" s="53" t="s">
        <v>1779</v>
      </c>
      <c r="G65" s="53" t="s">
        <v>1779</v>
      </c>
      <c r="H65" s="53" t="s">
        <v>1761</v>
      </c>
      <c r="I65" s="57">
        <v>10</v>
      </c>
    </row>
    <row r="66" s="44" customFormat="1" ht="18.5" customHeight="1" spans="1:9">
      <c r="A66" s="55"/>
      <c r="B66" s="55"/>
      <c r="C66" s="53" t="s">
        <v>1838</v>
      </c>
      <c r="D66" s="53" t="s">
        <v>1779</v>
      </c>
      <c r="E66" s="53" t="s">
        <v>1801</v>
      </c>
      <c r="F66" s="53" t="s">
        <v>1779</v>
      </c>
      <c r="G66" s="53" t="s">
        <v>1779</v>
      </c>
      <c r="H66" s="53" t="s">
        <v>1761</v>
      </c>
      <c r="I66" s="57">
        <v>10</v>
      </c>
    </row>
    <row r="67" s="44" customFormat="1" ht="29" customHeight="1" spans="1:9">
      <c r="A67" s="52" t="s">
        <v>1839</v>
      </c>
      <c r="B67" s="52" t="s">
        <v>88</v>
      </c>
      <c r="C67" s="53" t="s">
        <v>486</v>
      </c>
      <c r="D67" s="53" t="s">
        <v>1840</v>
      </c>
      <c r="E67" s="53" t="s">
        <v>1767</v>
      </c>
      <c r="F67" s="53" t="s">
        <v>1768</v>
      </c>
      <c r="G67" s="53" t="s">
        <v>1841</v>
      </c>
      <c r="H67" s="53" t="s">
        <v>1842</v>
      </c>
      <c r="I67" s="57">
        <v>1.05</v>
      </c>
    </row>
    <row r="68" s="44" customFormat="1" ht="29" customHeight="1" spans="1:9">
      <c r="A68" s="54"/>
      <c r="B68" s="54"/>
      <c r="C68" s="53" t="s">
        <v>486</v>
      </c>
      <c r="D68" s="53" t="s">
        <v>1843</v>
      </c>
      <c r="E68" s="53" t="s">
        <v>1844</v>
      </c>
      <c r="F68" s="53" t="s">
        <v>1845</v>
      </c>
      <c r="G68" s="53" t="s">
        <v>1846</v>
      </c>
      <c r="H68" s="53" t="s">
        <v>1842</v>
      </c>
      <c r="I68" s="57">
        <v>0.5</v>
      </c>
    </row>
    <row r="69" s="44" customFormat="1" ht="29" customHeight="1" spans="1:9">
      <c r="A69" s="54"/>
      <c r="B69" s="54"/>
      <c r="C69" s="53" t="s">
        <v>486</v>
      </c>
      <c r="D69" s="53" t="s">
        <v>1847</v>
      </c>
      <c r="E69" s="53" t="s">
        <v>1809</v>
      </c>
      <c r="F69" s="53" t="s">
        <v>1810</v>
      </c>
      <c r="G69" s="53" t="s">
        <v>1848</v>
      </c>
      <c r="H69" s="53" t="s">
        <v>1778</v>
      </c>
      <c r="I69" s="57">
        <v>0.06</v>
      </c>
    </row>
    <row r="70" s="44" customFormat="1" ht="29" customHeight="1" spans="1:9">
      <c r="A70" s="54"/>
      <c r="B70" s="54"/>
      <c r="C70" s="53" t="s">
        <v>1849</v>
      </c>
      <c r="D70" s="53" t="s">
        <v>1850</v>
      </c>
      <c r="E70" s="53" t="s">
        <v>1813</v>
      </c>
      <c r="F70" s="53" t="s">
        <v>1812</v>
      </c>
      <c r="G70" s="53" t="s">
        <v>1851</v>
      </c>
      <c r="H70" s="53" t="s">
        <v>1778</v>
      </c>
      <c r="I70" s="57">
        <v>3</v>
      </c>
    </row>
    <row r="71" s="44" customFormat="1" ht="29" customHeight="1" spans="1:9">
      <c r="A71" s="55"/>
      <c r="B71" s="55"/>
      <c r="C71" s="53" t="s">
        <v>486</v>
      </c>
      <c r="D71" s="53" t="s">
        <v>1852</v>
      </c>
      <c r="E71" s="53" t="s">
        <v>1801</v>
      </c>
      <c r="F71" s="53" t="s">
        <v>1779</v>
      </c>
      <c r="G71" s="53" t="s">
        <v>1853</v>
      </c>
      <c r="H71" s="53" t="s">
        <v>1854</v>
      </c>
      <c r="I71" s="57">
        <v>0.25</v>
      </c>
    </row>
    <row r="72" s="44" customFormat="1" ht="29" customHeight="1" spans="1:9">
      <c r="A72" s="52" t="s">
        <v>1855</v>
      </c>
      <c r="B72" s="52" t="s">
        <v>91</v>
      </c>
      <c r="C72" s="53" t="s">
        <v>486</v>
      </c>
      <c r="D72" s="53" t="s">
        <v>1747</v>
      </c>
      <c r="E72" s="53" t="s">
        <v>1746</v>
      </c>
      <c r="F72" s="53" t="s">
        <v>1747</v>
      </c>
      <c r="G72" s="53" t="s">
        <v>1747</v>
      </c>
      <c r="H72" s="53" t="s">
        <v>1761</v>
      </c>
      <c r="I72" s="57">
        <v>5</v>
      </c>
    </row>
    <row r="73" s="44" customFormat="1" ht="29" customHeight="1" spans="1:9">
      <c r="A73" s="54"/>
      <c r="B73" s="54"/>
      <c r="C73" s="53" t="s">
        <v>486</v>
      </c>
      <c r="D73" s="53" t="s">
        <v>1787</v>
      </c>
      <c r="E73" s="53" t="s">
        <v>1788</v>
      </c>
      <c r="F73" s="53" t="s">
        <v>1787</v>
      </c>
      <c r="G73" s="53" t="s">
        <v>1787</v>
      </c>
      <c r="H73" s="53" t="s">
        <v>1761</v>
      </c>
      <c r="I73" s="57">
        <v>2</v>
      </c>
    </row>
    <row r="74" s="44" customFormat="1" ht="29" customHeight="1" spans="1:9">
      <c r="A74" s="54"/>
      <c r="B74" s="54"/>
      <c r="C74" s="53" t="s">
        <v>486</v>
      </c>
      <c r="D74" s="53" t="s">
        <v>1819</v>
      </c>
      <c r="E74" s="53" t="s">
        <v>1820</v>
      </c>
      <c r="F74" s="53" t="s">
        <v>1819</v>
      </c>
      <c r="G74" s="53" t="s">
        <v>1819</v>
      </c>
      <c r="H74" s="53" t="s">
        <v>1856</v>
      </c>
      <c r="I74" s="57">
        <v>1</v>
      </c>
    </row>
    <row r="75" s="44" customFormat="1" ht="29" customHeight="1" spans="1:9">
      <c r="A75" s="54"/>
      <c r="B75" s="54"/>
      <c r="C75" s="53" t="s">
        <v>486</v>
      </c>
      <c r="D75" s="53" t="s">
        <v>1823</v>
      </c>
      <c r="E75" s="53" t="s">
        <v>1822</v>
      </c>
      <c r="F75" s="53" t="s">
        <v>1823</v>
      </c>
      <c r="G75" s="53" t="s">
        <v>1823</v>
      </c>
      <c r="H75" s="53" t="s">
        <v>1761</v>
      </c>
      <c r="I75" s="57">
        <v>1</v>
      </c>
    </row>
    <row r="76" s="44" customFormat="1" ht="29" customHeight="1" spans="1:9">
      <c r="A76" s="54"/>
      <c r="B76" s="54"/>
      <c r="C76" s="53" t="s">
        <v>486</v>
      </c>
      <c r="D76" s="53" t="s">
        <v>1824</v>
      </c>
      <c r="E76" s="53" t="s">
        <v>1825</v>
      </c>
      <c r="F76" s="53" t="s">
        <v>1824</v>
      </c>
      <c r="G76" s="53" t="s">
        <v>1824</v>
      </c>
      <c r="H76" s="53" t="s">
        <v>1856</v>
      </c>
      <c r="I76" s="57">
        <v>3</v>
      </c>
    </row>
    <row r="77" s="44" customFormat="1" ht="29" customHeight="1" spans="1:9">
      <c r="A77" s="54"/>
      <c r="B77" s="54"/>
      <c r="C77" s="53" t="s">
        <v>486</v>
      </c>
      <c r="D77" s="53" t="s">
        <v>1759</v>
      </c>
      <c r="E77" s="53" t="s">
        <v>1760</v>
      </c>
      <c r="F77" s="53" t="s">
        <v>1759</v>
      </c>
      <c r="G77" s="53" t="s">
        <v>1759</v>
      </c>
      <c r="H77" s="53" t="s">
        <v>1856</v>
      </c>
      <c r="I77" s="57">
        <v>1</v>
      </c>
    </row>
    <row r="78" s="44" customFormat="1" ht="29" customHeight="1" spans="1:9">
      <c r="A78" s="54"/>
      <c r="B78" s="54"/>
      <c r="C78" s="53" t="s">
        <v>486</v>
      </c>
      <c r="D78" s="53" t="s">
        <v>1763</v>
      </c>
      <c r="E78" s="53" t="s">
        <v>1762</v>
      </c>
      <c r="F78" s="53" t="s">
        <v>1763</v>
      </c>
      <c r="G78" s="53" t="s">
        <v>1763</v>
      </c>
      <c r="H78" s="53" t="s">
        <v>1761</v>
      </c>
      <c r="I78" s="57">
        <v>0.5</v>
      </c>
    </row>
    <row r="79" s="44" customFormat="1" ht="29" customHeight="1" spans="1:9">
      <c r="A79" s="54"/>
      <c r="B79" s="54"/>
      <c r="C79" s="53" t="s">
        <v>486</v>
      </c>
      <c r="D79" s="53" t="s">
        <v>1756</v>
      </c>
      <c r="E79" s="53" t="s">
        <v>1765</v>
      </c>
      <c r="F79" s="53" t="s">
        <v>1766</v>
      </c>
      <c r="G79" s="53" t="s">
        <v>1756</v>
      </c>
      <c r="H79" s="53" t="s">
        <v>1761</v>
      </c>
      <c r="I79" s="57">
        <v>1</v>
      </c>
    </row>
    <row r="80" s="44" customFormat="1" ht="29" customHeight="1" spans="1:9">
      <c r="A80" s="54"/>
      <c r="B80" s="54"/>
      <c r="C80" s="53" t="s">
        <v>486</v>
      </c>
      <c r="D80" s="53" t="s">
        <v>1764</v>
      </c>
      <c r="E80" s="53" t="s">
        <v>1765</v>
      </c>
      <c r="F80" s="53" t="s">
        <v>1766</v>
      </c>
      <c r="G80" s="53" t="s">
        <v>1764</v>
      </c>
      <c r="H80" s="53" t="s">
        <v>1761</v>
      </c>
      <c r="I80" s="57">
        <v>1</v>
      </c>
    </row>
    <row r="81" s="44" customFormat="1" ht="29" customHeight="1" spans="1:9">
      <c r="A81" s="54"/>
      <c r="B81" s="54"/>
      <c r="C81" s="53" t="s">
        <v>486</v>
      </c>
      <c r="D81" s="53" t="s">
        <v>1832</v>
      </c>
      <c r="E81" s="53" t="s">
        <v>1767</v>
      </c>
      <c r="F81" s="53" t="s">
        <v>1768</v>
      </c>
      <c r="G81" s="53" t="s">
        <v>1832</v>
      </c>
      <c r="H81" s="53" t="s">
        <v>1761</v>
      </c>
      <c r="I81" s="57">
        <v>5</v>
      </c>
    </row>
    <row r="82" s="44" customFormat="1" ht="29" customHeight="1" spans="1:9">
      <c r="A82" s="54"/>
      <c r="B82" s="54"/>
      <c r="C82" s="53" t="s">
        <v>486</v>
      </c>
      <c r="D82" s="53" t="s">
        <v>1769</v>
      </c>
      <c r="E82" s="53" t="s">
        <v>1770</v>
      </c>
      <c r="F82" s="53" t="s">
        <v>1771</v>
      </c>
      <c r="G82" s="53" t="s">
        <v>1769</v>
      </c>
      <c r="H82" s="53" t="s">
        <v>1761</v>
      </c>
      <c r="I82" s="57">
        <v>5</v>
      </c>
    </row>
    <row r="83" s="44" customFormat="1" ht="29" customHeight="1" spans="1:9">
      <c r="A83" s="54"/>
      <c r="B83" s="54"/>
      <c r="C83" s="53" t="s">
        <v>486</v>
      </c>
      <c r="D83" s="53" t="s">
        <v>1791</v>
      </c>
      <c r="E83" s="53" t="s">
        <v>1772</v>
      </c>
      <c r="F83" s="53" t="s">
        <v>1773</v>
      </c>
      <c r="G83" s="53" t="s">
        <v>1791</v>
      </c>
      <c r="H83" s="53" t="s">
        <v>1761</v>
      </c>
      <c r="I83" s="57">
        <v>3</v>
      </c>
    </row>
    <row r="84" s="44" customFormat="1" ht="29" customHeight="1" spans="1:9">
      <c r="A84" s="54"/>
      <c r="B84" s="54"/>
      <c r="C84" s="53" t="s">
        <v>486</v>
      </c>
      <c r="D84" s="53" t="s">
        <v>1782</v>
      </c>
      <c r="E84" s="53" t="s">
        <v>1792</v>
      </c>
      <c r="F84" s="53" t="s">
        <v>1782</v>
      </c>
      <c r="G84" s="53" t="s">
        <v>1782</v>
      </c>
      <c r="H84" s="53" t="s">
        <v>1761</v>
      </c>
      <c r="I84" s="57">
        <v>35</v>
      </c>
    </row>
    <row r="85" s="44" customFormat="1" ht="29" customHeight="1" spans="1:9">
      <c r="A85" s="54"/>
      <c r="B85" s="54"/>
      <c r="C85" s="53" t="s">
        <v>1857</v>
      </c>
      <c r="D85" s="53" t="s">
        <v>1779</v>
      </c>
      <c r="E85" s="53" t="s">
        <v>1801</v>
      </c>
      <c r="F85" s="53" t="s">
        <v>1779</v>
      </c>
      <c r="G85" s="53" t="s">
        <v>1779</v>
      </c>
      <c r="H85" s="53" t="s">
        <v>1761</v>
      </c>
      <c r="I85" s="57">
        <v>3</v>
      </c>
    </row>
    <row r="86" s="44" customFormat="1" ht="29" customHeight="1" spans="1:9">
      <c r="A86" s="54"/>
      <c r="B86" s="54"/>
      <c r="C86" s="53" t="s">
        <v>486</v>
      </c>
      <c r="D86" s="53" t="s">
        <v>1779</v>
      </c>
      <c r="E86" s="53" t="s">
        <v>1801</v>
      </c>
      <c r="F86" s="53" t="s">
        <v>1779</v>
      </c>
      <c r="G86" s="53" t="s">
        <v>1779</v>
      </c>
      <c r="H86" s="53" t="s">
        <v>1761</v>
      </c>
      <c r="I86" s="57">
        <v>20</v>
      </c>
    </row>
    <row r="87" s="44" customFormat="1" ht="29" customHeight="1" spans="1:9">
      <c r="A87" s="54"/>
      <c r="B87" s="54"/>
      <c r="C87" s="53" t="s">
        <v>1858</v>
      </c>
      <c r="D87" s="53" t="s">
        <v>1779</v>
      </c>
      <c r="E87" s="53" t="s">
        <v>1801</v>
      </c>
      <c r="F87" s="53" t="s">
        <v>1779</v>
      </c>
      <c r="G87" s="53" t="s">
        <v>1779</v>
      </c>
      <c r="H87" s="53" t="s">
        <v>1761</v>
      </c>
      <c r="I87" s="57">
        <v>9</v>
      </c>
    </row>
    <row r="88" s="44" customFormat="1" ht="29" customHeight="1" spans="1:9">
      <c r="A88" s="55"/>
      <c r="B88" s="55"/>
      <c r="C88" s="53" t="s">
        <v>486</v>
      </c>
      <c r="D88" s="53" t="s">
        <v>1859</v>
      </c>
      <c r="E88" s="53" t="s">
        <v>1860</v>
      </c>
      <c r="F88" s="53" t="s">
        <v>1859</v>
      </c>
      <c r="G88" s="53" t="s">
        <v>1859</v>
      </c>
      <c r="H88" s="53" t="s">
        <v>1761</v>
      </c>
      <c r="I88" s="57">
        <v>1</v>
      </c>
    </row>
    <row r="89" s="44" customFormat="1" ht="18.5" customHeight="1" spans="1:9">
      <c r="A89" s="52" t="s">
        <v>1861</v>
      </c>
      <c r="B89" s="52" t="s">
        <v>93</v>
      </c>
      <c r="C89" s="53" t="s">
        <v>486</v>
      </c>
      <c r="D89" s="53" t="s">
        <v>1862</v>
      </c>
      <c r="E89" s="53" t="s">
        <v>1863</v>
      </c>
      <c r="F89" s="53" t="s">
        <v>1862</v>
      </c>
      <c r="G89" s="53" t="s">
        <v>1864</v>
      </c>
      <c r="H89" s="53" t="s">
        <v>1865</v>
      </c>
      <c r="I89" s="57">
        <v>20</v>
      </c>
    </row>
    <row r="90" s="44" customFormat="1" ht="29" customHeight="1" spans="1:9">
      <c r="A90" s="54"/>
      <c r="B90" s="54"/>
      <c r="C90" s="53" t="s">
        <v>1866</v>
      </c>
      <c r="D90" s="53" t="s">
        <v>1747</v>
      </c>
      <c r="E90" s="53" t="s">
        <v>1746</v>
      </c>
      <c r="F90" s="53" t="s">
        <v>1747</v>
      </c>
      <c r="G90" s="53" t="s">
        <v>1867</v>
      </c>
      <c r="H90" s="53" t="s">
        <v>1865</v>
      </c>
      <c r="I90" s="57">
        <v>8.5</v>
      </c>
    </row>
    <row r="91" s="44" customFormat="1" ht="18.5" customHeight="1" spans="1:9">
      <c r="A91" s="54"/>
      <c r="B91" s="54"/>
      <c r="C91" s="53" t="s">
        <v>1868</v>
      </c>
      <c r="D91" s="53" t="s">
        <v>1747</v>
      </c>
      <c r="E91" s="53" t="s">
        <v>1746</v>
      </c>
      <c r="F91" s="53" t="s">
        <v>1747</v>
      </c>
      <c r="G91" s="53" t="s">
        <v>1869</v>
      </c>
      <c r="H91" s="53" t="s">
        <v>1865</v>
      </c>
      <c r="I91" s="57">
        <v>24</v>
      </c>
    </row>
    <row r="92" s="44" customFormat="1" ht="18.5" customHeight="1" spans="1:9">
      <c r="A92" s="54"/>
      <c r="B92" s="54"/>
      <c r="C92" s="53" t="s">
        <v>1870</v>
      </c>
      <c r="D92" s="53" t="s">
        <v>1747</v>
      </c>
      <c r="E92" s="53" t="s">
        <v>1746</v>
      </c>
      <c r="F92" s="53" t="s">
        <v>1747</v>
      </c>
      <c r="G92" s="53" t="s">
        <v>1871</v>
      </c>
      <c r="H92" s="53" t="s">
        <v>1865</v>
      </c>
      <c r="I92" s="57">
        <v>18</v>
      </c>
    </row>
    <row r="93" s="44" customFormat="1" ht="18.5" customHeight="1" spans="1:9">
      <c r="A93" s="54"/>
      <c r="B93" s="54"/>
      <c r="C93" s="53" t="s">
        <v>486</v>
      </c>
      <c r="D93" s="53" t="s">
        <v>1787</v>
      </c>
      <c r="E93" s="53" t="s">
        <v>1788</v>
      </c>
      <c r="F93" s="53" t="s">
        <v>1787</v>
      </c>
      <c r="G93" s="53" t="s">
        <v>1872</v>
      </c>
      <c r="H93" s="53" t="s">
        <v>1865</v>
      </c>
      <c r="I93" s="57">
        <v>39.1</v>
      </c>
    </row>
    <row r="94" s="44" customFormat="1" ht="18.5" customHeight="1" spans="1:9">
      <c r="A94" s="54"/>
      <c r="B94" s="54"/>
      <c r="C94" s="53" t="s">
        <v>1868</v>
      </c>
      <c r="D94" s="53" t="s">
        <v>1787</v>
      </c>
      <c r="E94" s="53" t="s">
        <v>1788</v>
      </c>
      <c r="F94" s="53" t="s">
        <v>1787</v>
      </c>
      <c r="G94" s="53" t="s">
        <v>1869</v>
      </c>
      <c r="H94" s="53" t="s">
        <v>1865</v>
      </c>
      <c r="I94" s="57">
        <v>24</v>
      </c>
    </row>
    <row r="95" s="44" customFormat="1" ht="29" customHeight="1" spans="1:9">
      <c r="A95" s="54"/>
      <c r="B95" s="54"/>
      <c r="C95" s="53" t="s">
        <v>1866</v>
      </c>
      <c r="D95" s="53" t="s">
        <v>1787</v>
      </c>
      <c r="E95" s="53" t="s">
        <v>1788</v>
      </c>
      <c r="F95" s="53" t="s">
        <v>1787</v>
      </c>
      <c r="G95" s="53" t="s">
        <v>1873</v>
      </c>
      <c r="H95" s="53" t="s">
        <v>1865</v>
      </c>
      <c r="I95" s="57">
        <v>18.4</v>
      </c>
    </row>
    <row r="96" s="44" customFormat="1" ht="18.5" customHeight="1" spans="1:9">
      <c r="A96" s="54"/>
      <c r="B96" s="54"/>
      <c r="C96" s="53" t="s">
        <v>1868</v>
      </c>
      <c r="D96" s="53" t="s">
        <v>1874</v>
      </c>
      <c r="E96" s="53" t="s">
        <v>1875</v>
      </c>
      <c r="F96" s="53" t="s">
        <v>1874</v>
      </c>
      <c r="G96" s="53" t="s">
        <v>1867</v>
      </c>
      <c r="H96" s="53" t="s">
        <v>1865</v>
      </c>
      <c r="I96" s="57">
        <v>5</v>
      </c>
    </row>
    <row r="97" s="44" customFormat="1" ht="18.5" customHeight="1" spans="1:9">
      <c r="A97" s="54"/>
      <c r="B97" s="54"/>
      <c r="C97" s="53" t="s">
        <v>1876</v>
      </c>
      <c r="D97" s="53" t="s">
        <v>1874</v>
      </c>
      <c r="E97" s="53" t="s">
        <v>1875</v>
      </c>
      <c r="F97" s="53" t="s">
        <v>1874</v>
      </c>
      <c r="G97" s="53" t="s">
        <v>1877</v>
      </c>
      <c r="H97" s="53" t="s">
        <v>1865</v>
      </c>
      <c r="I97" s="57">
        <v>12</v>
      </c>
    </row>
    <row r="98" s="44" customFormat="1" ht="18.5" customHeight="1" spans="1:9">
      <c r="A98" s="54"/>
      <c r="B98" s="54"/>
      <c r="C98" s="53" t="s">
        <v>1868</v>
      </c>
      <c r="D98" s="53" t="s">
        <v>1756</v>
      </c>
      <c r="E98" s="53" t="s">
        <v>1755</v>
      </c>
      <c r="F98" s="53" t="s">
        <v>1756</v>
      </c>
      <c r="G98" s="53" t="s">
        <v>1867</v>
      </c>
      <c r="H98" s="53" t="s">
        <v>1865</v>
      </c>
      <c r="I98" s="57">
        <v>5</v>
      </c>
    </row>
    <row r="99" s="44" customFormat="1" ht="18.5" customHeight="1" spans="1:9">
      <c r="A99" s="54"/>
      <c r="B99" s="54"/>
      <c r="C99" s="53" t="s">
        <v>486</v>
      </c>
      <c r="D99" s="53" t="s">
        <v>1756</v>
      </c>
      <c r="E99" s="53" t="s">
        <v>1755</v>
      </c>
      <c r="F99" s="53" t="s">
        <v>1756</v>
      </c>
      <c r="G99" s="53" t="s">
        <v>1878</v>
      </c>
      <c r="H99" s="53" t="s">
        <v>1865</v>
      </c>
      <c r="I99" s="57">
        <v>30</v>
      </c>
    </row>
    <row r="100" s="44" customFormat="1" ht="18.5" customHeight="1" spans="1:9">
      <c r="A100" s="54"/>
      <c r="B100" s="54"/>
      <c r="C100" s="53" t="s">
        <v>486</v>
      </c>
      <c r="D100" s="53" t="s">
        <v>1764</v>
      </c>
      <c r="E100" s="53" t="s">
        <v>1879</v>
      </c>
      <c r="F100" s="53" t="s">
        <v>1764</v>
      </c>
      <c r="G100" s="53" t="s">
        <v>1864</v>
      </c>
      <c r="H100" s="53" t="s">
        <v>1865</v>
      </c>
      <c r="I100" s="57">
        <v>1.3</v>
      </c>
    </row>
    <row r="101" s="44" customFormat="1" ht="29" customHeight="1" spans="1:9">
      <c r="A101" s="54"/>
      <c r="B101" s="54"/>
      <c r="C101" s="53" t="s">
        <v>1866</v>
      </c>
      <c r="D101" s="53" t="s">
        <v>1764</v>
      </c>
      <c r="E101" s="53" t="s">
        <v>1879</v>
      </c>
      <c r="F101" s="53" t="s">
        <v>1764</v>
      </c>
      <c r="G101" s="53" t="s">
        <v>1867</v>
      </c>
      <c r="H101" s="53" t="s">
        <v>1865</v>
      </c>
      <c r="I101" s="57">
        <v>6.5</v>
      </c>
    </row>
    <row r="102" s="44" customFormat="1" ht="18.5" customHeight="1" spans="1:9">
      <c r="A102" s="54"/>
      <c r="B102" s="54"/>
      <c r="C102" s="53" t="s">
        <v>1868</v>
      </c>
      <c r="D102" s="53" t="s">
        <v>1764</v>
      </c>
      <c r="E102" s="53" t="s">
        <v>1879</v>
      </c>
      <c r="F102" s="53" t="s">
        <v>1764</v>
      </c>
      <c r="G102" s="53" t="s">
        <v>1867</v>
      </c>
      <c r="H102" s="53" t="s">
        <v>1865</v>
      </c>
      <c r="I102" s="57">
        <v>1</v>
      </c>
    </row>
    <row r="103" s="44" customFormat="1" ht="18.5" customHeight="1" spans="1:9">
      <c r="A103" s="54"/>
      <c r="B103" s="54"/>
      <c r="C103" s="53" t="s">
        <v>486</v>
      </c>
      <c r="D103" s="53" t="s">
        <v>1764</v>
      </c>
      <c r="E103" s="53" t="s">
        <v>1879</v>
      </c>
      <c r="F103" s="53" t="s">
        <v>1764</v>
      </c>
      <c r="G103" s="53" t="s">
        <v>1880</v>
      </c>
      <c r="H103" s="53" t="s">
        <v>1881</v>
      </c>
      <c r="I103" s="57">
        <v>0.65</v>
      </c>
    </row>
    <row r="104" s="44" customFormat="1" ht="18.5" customHeight="1" spans="1:9">
      <c r="A104" s="54"/>
      <c r="B104" s="54"/>
      <c r="C104" s="53" t="s">
        <v>1876</v>
      </c>
      <c r="D104" s="53" t="s">
        <v>1764</v>
      </c>
      <c r="E104" s="53" t="s">
        <v>1879</v>
      </c>
      <c r="F104" s="53" t="s">
        <v>1764</v>
      </c>
      <c r="G104" s="53" t="s">
        <v>1882</v>
      </c>
      <c r="H104" s="53" t="s">
        <v>1865</v>
      </c>
      <c r="I104" s="57">
        <v>3.25</v>
      </c>
    </row>
    <row r="105" s="44" customFormat="1" ht="18.5" customHeight="1" spans="1:9">
      <c r="A105" s="54"/>
      <c r="B105" s="54"/>
      <c r="C105" s="53" t="s">
        <v>486</v>
      </c>
      <c r="D105" s="53" t="s">
        <v>1764</v>
      </c>
      <c r="E105" s="53" t="s">
        <v>1879</v>
      </c>
      <c r="F105" s="53" t="s">
        <v>1764</v>
      </c>
      <c r="G105" s="53" t="s">
        <v>1883</v>
      </c>
      <c r="H105" s="53" t="s">
        <v>1865</v>
      </c>
      <c r="I105" s="57">
        <v>7.8</v>
      </c>
    </row>
    <row r="106" s="44" customFormat="1" ht="18.5" customHeight="1" spans="1:9">
      <c r="A106" s="54"/>
      <c r="B106" s="54"/>
      <c r="C106" s="53" t="s">
        <v>1870</v>
      </c>
      <c r="D106" s="53" t="s">
        <v>1819</v>
      </c>
      <c r="E106" s="53" t="s">
        <v>1820</v>
      </c>
      <c r="F106" s="53" t="s">
        <v>1819</v>
      </c>
      <c r="G106" s="53" t="s">
        <v>1864</v>
      </c>
      <c r="H106" s="53" t="s">
        <v>1865</v>
      </c>
      <c r="I106" s="57">
        <v>1</v>
      </c>
    </row>
    <row r="107" s="44" customFormat="1" ht="18.5" customHeight="1" spans="1:9">
      <c r="A107" s="54"/>
      <c r="B107" s="54"/>
      <c r="C107" s="53" t="s">
        <v>486</v>
      </c>
      <c r="D107" s="53" t="s">
        <v>1819</v>
      </c>
      <c r="E107" s="53" t="s">
        <v>1820</v>
      </c>
      <c r="F107" s="53" t="s">
        <v>1819</v>
      </c>
      <c r="G107" s="53" t="s">
        <v>1864</v>
      </c>
      <c r="H107" s="53" t="s">
        <v>1865</v>
      </c>
      <c r="I107" s="57">
        <v>22</v>
      </c>
    </row>
    <row r="108" s="44" customFormat="1" ht="18.5" customHeight="1" spans="1:9">
      <c r="A108" s="54"/>
      <c r="B108" s="54"/>
      <c r="C108" s="53" t="s">
        <v>1868</v>
      </c>
      <c r="D108" s="53" t="s">
        <v>1758</v>
      </c>
      <c r="E108" s="53" t="s">
        <v>1757</v>
      </c>
      <c r="F108" s="53" t="s">
        <v>1758</v>
      </c>
      <c r="G108" s="53" t="s">
        <v>1867</v>
      </c>
      <c r="H108" s="53" t="s">
        <v>1865</v>
      </c>
      <c r="I108" s="57">
        <v>5</v>
      </c>
    </row>
    <row r="109" s="44" customFormat="1" ht="18.5" customHeight="1" spans="1:9">
      <c r="A109" s="54"/>
      <c r="B109" s="54"/>
      <c r="C109" s="53" t="s">
        <v>486</v>
      </c>
      <c r="D109" s="53" t="s">
        <v>1758</v>
      </c>
      <c r="E109" s="53" t="s">
        <v>1757</v>
      </c>
      <c r="F109" s="53" t="s">
        <v>1758</v>
      </c>
      <c r="G109" s="53" t="s">
        <v>1864</v>
      </c>
      <c r="H109" s="53" t="s">
        <v>1865</v>
      </c>
      <c r="I109" s="57">
        <v>100</v>
      </c>
    </row>
    <row r="110" s="44" customFormat="1" ht="18.5" customHeight="1" spans="1:9">
      <c r="A110" s="54"/>
      <c r="B110" s="54"/>
      <c r="C110" s="53" t="s">
        <v>486</v>
      </c>
      <c r="D110" s="53" t="s">
        <v>1824</v>
      </c>
      <c r="E110" s="53" t="s">
        <v>1825</v>
      </c>
      <c r="F110" s="53" t="s">
        <v>1824</v>
      </c>
      <c r="G110" s="53" t="s">
        <v>1882</v>
      </c>
      <c r="H110" s="53" t="s">
        <v>1865</v>
      </c>
      <c r="I110" s="57">
        <v>5</v>
      </c>
    </row>
    <row r="111" s="44" customFormat="1" ht="18.5" customHeight="1" spans="1:9">
      <c r="A111" s="54"/>
      <c r="B111" s="54"/>
      <c r="C111" s="53" t="s">
        <v>1870</v>
      </c>
      <c r="D111" s="53" t="s">
        <v>1759</v>
      </c>
      <c r="E111" s="53" t="s">
        <v>1760</v>
      </c>
      <c r="F111" s="53" t="s">
        <v>1759</v>
      </c>
      <c r="G111" s="53" t="s">
        <v>1883</v>
      </c>
      <c r="H111" s="53" t="s">
        <v>1865</v>
      </c>
      <c r="I111" s="57">
        <v>3.6</v>
      </c>
    </row>
    <row r="112" s="44" customFormat="1" ht="18.5" customHeight="1" spans="1:9">
      <c r="A112" s="54"/>
      <c r="B112" s="54"/>
      <c r="C112" s="53" t="s">
        <v>486</v>
      </c>
      <c r="D112" s="53" t="s">
        <v>1884</v>
      </c>
      <c r="E112" s="53" t="s">
        <v>1885</v>
      </c>
      <c r="F112" s="53" t="s">
        <v>1884</v>
      </c>
      <c r="G112" s="53" t="s">
        <v>1864</v>
      </c>
      <c r="H112" s="53" t="s">
        <v>1865</v>
      </c>
      <c r="I112" s="57">
        <v>60</v>
      </c>
    </row>
    <row r="113" s="44" customFormat="1" ht="18.5" customHeight="1" spans="1:9">
      <c r="A113" s="54"/>
      <c r="B113" s="54"/>
      <c r="C113" s="53" t="s">
        <v>1870</v>
      </c>
      <c r="D113" s="53" t="s">
        <v>1884</v>
      </c>
      <c r="E113" s="53" t="s">
        <v>1885</v>
      </c>
      <c r="F113" s="53" t="s">
        <v>1884</v>
      </c>
      <c r="G113" s="53" t="s">
        <v>1880</v>
      </c>
      <c r="H113" s="53" t="s">
        <v>1865</v>
      </c>
      <c r="I113" s="57">
        <v>10</v>
      </c>
    </row>
    <row r="114" s="44" customFormat="1" ht="18.5" customHeight="1" spans="1:9">
      <c r="A114" s="54"/>
      <c r="B114" s="54"/>
      <c r="C114" s="53" t="s">
        <v>486</v>
      </c>
      <c r="D114" s="53" t="s">
        <v>1763</v>
      </c>
      <c r="E114" s="53" t="s">
        <v>1762</v>
      </c>
      <c r="F114" s="53" t="s">
        <v>1763</v>
      </c>
      <c r="G114" s="53" t="s">
        <v>1877</v>
      </c>
      <c r="H114" s="53" t="s">
        <v>1865</v>
      </c>
      <c r="I114" s="57">
        <v>5.4</v>
      </c>
    </row>
    <row r="115" s="44" customFormat="1" ht="18.5" customHeight="1" spans="1:9">
      <c r="A115" s="54"/>
      <c r="B115" s="54"/>
      <c r="C115" s="53" t="s">
        <v>1876</v>
      </c>
      <c r="D115" s="53" t="s">
        <v>1763</v>
      </c>
      <c r="E115" s="53" t="s">
        <v>1762</v>
      </c>
      <c r="F115" s="53" t="s">
        <v>1763</v>
      </c>
      <c r="G115" s="53" t="s">
        <v>1886</v>
      </c>
      <c r="H115" s="53" t="s">
        <v>1865</v>
      </c>
      <c r="I115" s="57">
        <v>0.72</v>
      </c>
    </row>
    <row r="116" s="44" customFormat="1" ht="18.5" customHeight="1" spans="1:9">
      <c r="A116" s="54"/>
      <c r="B116" s="54"/>
      <c r="C116" s="53" t="s">
        <v>1868</v>
      </c>
      <c r="D116" s="53" t="s">
        <v>1763</v>
      </c>
      <c r="E116" s="53" t="s">
        <v>1762</v>
      </c>
      <c r="F116" s="53" t="s">
        <v>1763</v>
      </c>
      <c r="G116" s="53" t="s">
        <v>1867</v>
      </c>
      <c r="H116" s="53" t="s">
        <v>1865</v>
      </c>
      <c r="I116" s="57">
        <v>2</v>
      </c>
    </row>
    <row r="117" s="44" customFormat="1" ht="29" customHeight="1" spans="1:9">
      <c r="A117" s="54"/>
      <c r="B117" s="54"/>
      <c r="C117" s="53" t="s">
        <v>1866</v>
      </c>
      <c r="D117" s="53" t="s">
        <v>1763</v>
      </c>
      <c r="E117" s="53" t="s">
        <v>1762</v>
      </c>
      <c r="F117" s="53" t="s">
        <v>1763</v>
      </c>
      <c r="G117" s="53" t="s">
        <v>1887</v>
      </c>
      <c r="H117" s="53" t="s">
        <v>1865</v>
      </c>
      <c r="I117" s="57">
        <v>2.52</v>
      </c>
    </row>
    <row r="118" s="44" customFormat="1" ht="18.5" customHeight="1" spans="1:9">
      <c r="A118" s="54"/>
      <c r="B118" s="54"/>
      <c r="C118" s="53" t="s">
        <v>1870</v>
      </c>
      <c r="D118" s="53" t="s">
        <v>1763</v>
      </c>
      <c r="E118" s="53" t="s">
        <v>1762</v>
      </c>
      <c r="F118" s="53" t="s">
        <v>1763</v>
      </c>
      <c r="G118" s="53" t="s">
        <v>1882</v>
      </c>
      <c r="H118" s="53" t="s">
        <v>1865</v>
      </c>
      <c r="I118" s="57">
        <v>0.5</v>
      </c>
    </row>
    <row r="119" s="44" customFormat="1" ht="18.5" customHeight="1" spans="1:9">
      <c r="A119" s="54"/>
      <c r="B119" s="54"/>
      <c r="C119" s="53" t="s">
        <v>486</v>
      </c>
      <c r="D119" s="53" t="s">
        <v>1829</v>
      </c>
      <c r="E119" s="53" t="s">
        <v>1828</v>
      </c>
      <c r="F119" s="53" t="s">
        <v>1829</v>
      </c>
      <c r="G119" s="53" t="s">
        <v>1864</v>
      </c>
      <c r="H119" s="53" t="s">
        <v>1865</v>
      </c>
      <c r="I119" s="57">
        <v>50</v>
      </c>
    </row>
    <row r="120" s="44" customFormat="1" ht="18.5" customHeight="1" spans="1:9">
      <c r="A120" s="54"/>
      <c r="B120" s="54"/>
      <c r="C120" s="53" t="s">
        <v>486</v>
      </c>
      <c r="D120" s="53" t="s">
        <v>1888</v>
      </c>
      <c r="E120" s="53" t="s">
        <v>1889</v>
      </c>
      <c r="F120" s="53" t="s">
        <v>1888</v>
      </c>
      <c r="G120" s="53" t="s">
        <v>1864</v>
      </c>
      <c r="H120" s="53" t="s">
        <v>1865</v>
      </c>
      <c r="I120" s="57">
        <v>20</v>
      </c>
    </row>
    <row r="121" s="44" customFormat="1" ht="18.5" customHeight="1" spans="1:9">
      <c r="A121" s="54"/>
      <c r="B121" s="54"/>
      <c r="C121" s="53" t="s">
        <v>1870</v>
      </c>
      <c r="D121" s="53" t="s">
        <v>1888</v>
      </c>
      <c r="E121" s="53" t="s">
        <v>1889</v>
      </c>
      <c r="F121" s="53" t="s">
        <v>1888</v>
      </c>
      <c r="G121" s="53" t="s">
        <v>1880</v>
      </c>
      <c r="H121" s="53" t="s">
        <v>1865</v>
      </c>
      <c r="I121" s="57">
        <v>5</v>
      </c>
    </row>
    <row r="122" s="44" customFormat="1" ht="18.5" customHeight="1" spans="1:9">
      <c r="A122" s="54"/>
      <c r="B122" s="54"/>
      <c r="C122" s="53" t="s">
        <v>486</v>
      </c>
      <c r="D122" s="53" t="s">
        <v>1832</v>
      </c>
      <c r="E122" s="53" t="s">
        <v>1767</v>
      </c>
      <c r="F122" s="53" t="s">
        <v>1768</v>
      </c>
      <c r="G122" s="53" t="s">
        <v>1890</v>
      </c>
      <c r="H122" s="53" t="s">
        <v>1865</v>
      </c>
      <c r="I122" s="57">
        <v>8.5</v>
      </c>
    </row>
    <row r="123" s="44" customFormat="1" ht="18.5" customHeight="1" spans="1:9">
      <c r="A123" s="54"/>
      <c r="B123" s="54"/>
      <c r="C123" s="53" t="s">
        <v>486</v>
      </c>
      <c r="D123" s="53" t="s">
        <v>1832</v>
      </c>
      <c r="E123" s="53" t="s">
        <v>1767</v>
      </c>
      <c r="F123" s="53" t="s">
        <v>1768</v>
      </c>
      <c r="G123" s="53" t="s">
        <v>1891</v>
      </c>
      <c r="H123" s="53" t="s">
        <v>1865</v>
      </c>
      <c r="I123" s="57">
        <v>1.5</v>
      </c>
    </row>
    <row r="124" s="44" customFormat="1" ht="18.5" customHeight="1" spans="1:9">
      <c r="A124" s="54"/>
      <c r="B124" s="54"/>
      <c r="C124" s="53" t="s">
        <v>1868</v>
      </c>
      <c r="D124" s="53" t="s">
        <v>1832</v>
      </c>
      <c r="E124" s="53" t="s">
        <v>1767</v>
      </c>
      <c r="F124" s="53" t="s">
        <v>1768</v>
      </c>
      <c r="G124" s="53" t="s">
        <v>1864</v>
      </c>
      <c r="H124" s="53" t="s">
        <v>1865</v>
      </c>
      <c r="I124" s="57">
        <v>2</v>
      </c>
    </row>
    <row r="125" s="44" customFormat="1" ht="18.5" customHeight="1" spans="1:9">
      <c r="A125" s="54"/>
      <c r="B125" s="54"/>
      <c r="C125" s="53" t="s">
        <v>1868</v>
      </c>
      <c r="D125" s="53" t="s">
        <v>1832</v>
      </c>
      <c r="E125" s="53" t="s">
        <v>1767</v>
      </c>
      <c r="F125" s="53" t="s">
        <v>1768</v>
      </c>
      <c r="G125" s="53" t="s">
        <v>1880</v>
      </c>
      <c r="H125" s="53" t="s">
        <v>1865</v>
      </c>
      <c r="I125" s="57">
        <v>0.1</v>
      </c>
    </row>
    <row r="126" s="44" customFormat="1" ht="18.5" customHeight="1" spans="1:9">
      <c r="A126" s="54"/>
      <c r="B126" s="54"/>
      <c r="C126" s="53" t="s">
        <v>1870</v>
      </c>
      <c r="D126" s="53" t="s">
        <v>1832</v>
      </c>
      <c r="E126" s="53" t="s">
        <v>1767</v>
      </c>
      <c r="F126" s="53" t="s">
        <v>1768</v>
      </c>
      <c r="G126" s="53" t="s">
        <v>1867</v>
      </c>
      <c r="H126" s="53" t="s">
        <v>1865</v>
      </c>
      <c r="I126" s="57">
        <v>5</v>
      </c>
    </row>
    <row r="127" s="44" customFormat="1" ht="18.5" customHeight="1" spans="1:9">
      <c r="A127" s="54"/>
      <c r="B127" s="54"/>
      <c r="C127" s="53" t="s">
        <v>486</v>
      </c>
      <c r="D127" s="53" t="s">
        <v>1892</v>
      </c>
      <c r="E127" s="53" t="s">
        <v>1893</v>
      </c>
      <c r="F127" s="53" t="s">
        <v>1892</v>
      </c>
      <c r="G127" s="53" t="s">
        <v>1880</v>
      </c>
      <c r="H127" s="53" t="s">
        <v>1865</v>
      </c>
      <c r="I127" s="57">
        <v>70</v>
      </c>
    </row>
    <row r="128" s="44" customFormat="1" ht="18.5" customHeight="1" spans="1:9">
      <c r="A128" s="54"/>
      <c r="B128" s="54"/>
      <c r="C128" s="53" t="s">
        <v>1868</v>
      </c>
      <c r="D128" s="53" t="s">
        <v>1769</v>
      </c>
      <c r="E128" s="53" t="s">
        <v>1806</v>
      </c>
      <c r="F128" s="53" t="s">
        <v>1807</v>
      </c>
      <c r="G128" s="53" t="s">
        <v>1880</v>
      </c>
      <c r="H128" s="53" t="s">
        <v>1865</v>
      </c>
      <c r="I128" s="57">
        <v>100</v>
      </c>
    </row>
    <row r="129" s="44" customFormat="1" ht="18.5" customHeight="1" spans="1:9">
      <c r="A129" s="54"/>
      <c r="B129" s="54"/>
      <c r="C129" s="53" t="s">
        <v>1870</v>
      </c>
      <c r="D129" s="53" t="s">
        <v>1769</v>
      </c>
      <c r="E129" s="53" t="s">
        <v>1770</v>
      </c>
      <c r="F129" s="53" t="s">
        <v>1771</v>
      </c>
      <c r="G129" s="53" t="s">
        <v>1880</v>
      </c>
      <c r="H129" s="53" t="s">
        <v>1865</v>
      </c>
      <c r="I129" s="57">
        <v>10</v>
      </c>
    </row>
    <row r="130" s="44" customFormat="1" ht="18.5" customHeight="1" spans="1:9">
      <c r="A130" s="54"/>
      <c r="B130" s="54"/>
      <c r="C130" s="53" t="s">
        <v>486</v>
      </c>
      <c r="D130" s="53" t="s">
        <v>1769</v>
      </c>
      <c r="E130" s="53" t="s">
        <v>1770</v>
      </c>
      <c r="F130" s="53" t="s">
        <v>1771</v>
      </c>
      <c r="G130" s="53" t="s">
        <v>1880</v>
      </c>
      <c r="H130" s="53" t="s">
        <v>1865</v>
      </c>
      <c r="I130" s="57">
        <v>30</v>
      </c>
    </row>
    <row r="131" s="44" customFormat="1" ht="29" customHeight="1" spans="1:9">
      <c r="A131" s="54"/>
      <c r="B131" s="54"/>
      <c r="C131" s="53" t="s">
        <v>1866</v>
      </c>
      <c r="D131" s="53" t="s">
        <v>1769</v>
      </c>
      <c r="E131" s="53" t="s">
        <v>1770</v>
      </c>
      <c r="F131" s="53" t="s">
        <v>1771</v>
      </c>
      <c r="G131" s="53" t="s">
        <v>1880</v>
      </c>
      <c r="H131" s="53" t="s">
        <v>1865</v>
      </c>
      <c r="I131" s="57">
        <v>30.06</v>
      </c>
    </row>
    <row r="132" s="44" customFormat="1" ht="29" customHeight="1" spans="1:9">
      <c r="A132" s="54"/>
      <c r="B132" s="54"/>
      <c r="C132" s="53" t="s">
        <v>1866</v>
      </c>
      <c r="D132" s="53" t="s">
        <v>1769</v>
      </c>
      <c r="E132" s="53" t="s">
        <v>1770</v>
      </c>
      <c r="F132" s="53" t="s">
        <v>1771</v>
      </c>
      <c r="G132" s="53" t="s">
        <v>1880</v>
      </c>
      <c r="H132" s="53" t="s">
        <v>1865</v>
      </c>
      <c r="I132" s="57">
        <v>4.94</v>
      </c>
    </row>
    <row r="133" s="44" customFormat="1" ht="29" customHeight="1" spans="1:9">
      <c r="A133" s="54"/>
      <c r="B133" s="54"/>
      <c r="C133" s="53" t="s">
        <v>1866</v>
      </c>
      <c r="D133" s="53" t="s">
        <v>1791</v>
      </c>
      <c r="E133" s="53" t="s">
        <v>1809</v>
      </c>
      <c r="F133" s="53" t="s">
        <v>1810</v>
      </c>
      <c r="G133" s="53" t="s">
        <v>1880</v>
      </c>
      <c r="H133" s="53" t="s">
        <v>1865</v>
      </c>
      <c r="I133" s="57">
        <v>4</v>
      </c>
    </row>
    <row r="134" s="44" customFormat="1" ht="18.5" customHeight="1" spans="1:9">
      <c r="A134" s="54"/>
      <c r="B134" s="54"/>
      <c r="C134" s="53" t="s">
        <v>486</v>
      </c>
      <c r="D134" s="53" t="s">
        <v>1791</v>
      </c>
      <c r="E134" s="53" t="s">
        <v>1809</v>
      </c>
      <c r="F134" s="53" t="s">
        <v>1810</v>
      </c>
      <c r="G134" s="53" t="s">
        <v>1886</v>
      </c>
      <c r="H134" s="53" t="s">
        <v>1865</v>
      </c>
      <c r="I134" s="57">
        <v>12</v>
      </c>
    </row>
    <row r="135" s="44" customFormat="1" ht="18.5" customHeight="1" spans="1:9">
      <c r="A135" s="54"/>
      <c r="B135" s="54"/>
      <c r="C135" s="53" t="s">
        <v>1870</v>
      </c>
      <c r="D135" s="53" t="s">
        <v>1791</v>
      </c>
      <c r="E135" s="53" t="s">
        <v>1809</v>
      </c>
      <c r="F135" s="53" t="s">
        <v>1810</v>
      </c>
      <c r="G135" s="53" t="s">
        <v>1894</v>
      </c>
      <c r="H135" s="53" t="s">
        <v>1865</v>
      </c>
      <c r="I135" s="57">
        <v>1.65</v>
      </c>
    </row>
    <row r="136" s="44" customFormat="1" ht="18.5" customHeight="1" spans="1:9">
      <c r="A136" s="54"/>
      <c r="B136" s="54"/>
      <c r="C136" s="53" t="s">
        <v>1868</v>
      </c>
      <c r="D136" s="53" t="s">
        <v>1791</v>
      </c>
      <c r="E136" s="53" t="s">
        <v>1809</v>
      </c>
      <c r="F136" s="53" t="s">
        <v>1810</v>
      </c>
      <c r="G136" s="53" t="s">
        <v>1882</v>
      </c>
      <c r="H136" s="53" t="s">
        <v>1865</v>
      </c>
      <c r="I136" s="57">
        <v>5</v>
      </c>
    </row>
    <row r="137" s="44" customFormat="1" ht="18.5" customHeight="1" spans="1:9">
      <c r="A137" s="54"/>
      <c r="B137" s="54"/>
      <c r="C137" s="53" t="s">
        <v>1870</v>
      </c>
      <c r="D137" s="53" t="s">
        <v>1895</v>
      </c>
      <c r="E137" s="53" t="s">
        <v>1896</v>
      </c>
      <c r="F137" s="53" t="s">
        <v>1895</v>
      </c>
      <c r="G137" s="53" t="s">
        <v>1880</v>
      </c>
      <c r="H137" s="53" t="s">
        <v>1865</v>
      </c>
      <c r="I137" s="57">
        <v>630.54</v>
      </c>
    </row>
    <row r="138" s="44" customFormat="1" ht="18.5" customHeight="1" spans="1:9">
      <c r="A138" s="54"/>
      <c r="B138" s="54"/>
      <c r="C138" s="53" t="s">
        <v>1870</v>
      </c>
      <c r="D138" s="53" t="s">
        <v>1895</v>
      </c>
      <c r="E138" s="53" t="s">
        <v>1896</v>
      </c>
      <c r="F138" s="53" t="s">
        <v>1895</v>
      </c>
      <c r="G138" s="53" t="s">
        <v>1880</v>
      </c>
      <c r="H138" s="53" t="s">
        <v>1865</v>
      </c>
      <c r="I138" s="57">
        <v>79.02</v>
      </c>
    </row>
    <row r="139" s="44" customFormat="1" ht="18.5" customHeight="1" spans="1:9">
      <c r="A139" s="54"/>
      <c r="B139" s="54"/>
      <c r="C139" s="53" t="s">
        <v>486</v>
      </c>
      <c r="D139" s="53" t="s">
        <v>1897</v>
      </c>
      <c r="E139" s="53" t="s">
        <v>1898</v>
      </c>
      <c r="F139" s="53" t="s">
        <v>1897</v>
      </c>
      <c r="G139" s="53" t="s">
        <v>1864</v>
      </c>
      <c r="H139" s="53" t="s">
        <v>1865</v>
      </c>
      <c r="I139" s="57">
        <v>44.1</v>
      </c>
    </row>
    <row r="140" s="44" customFormat="1" ht="18.5" customHeight="1" spans="1:9">
      <c r="A140" s="54"/>
      <c r="B140" s="54"/>
      <c r="C140" s="53" t="s">
        <v>486</v>
      </c>
      <c r="D140" s="53" t="s">
        <v>1897</v>
      </c>
      <c r="E140" s="53" t="s">
        <v>1898</v>
      </c>
      <c r="F140" s="53" t="s">
        <v>1897</v>
      </c>
      <c r="G140" s="53" t="s">
        <v>1864</v>
      </c>
      <c r="H140" s="53" t="s">
        <v>1865</v>
      </c>
      <c r="I140" s="57">
        <v>35.9</v>
      </c>
    </row>
    <row r="141" s="44" customFormat="1" ht="18.5" customHeight="1" spans="1:9">
      <c r="A141" s="54"/>
      <c r="B141" s="54"/>
      <c r="C141" s="53" t="s">
        <v>1870</v>
      </c>
      <c r="D141" s="53" t="s">
        <v>1897</v>
      </c>
      <c r="E141" s="53" t="s">
        <v>1898</v>
      </c>
      <c r="F141" s="53" t="s">
        <v>1897</v>
      </c>
      <c r="G141" s="53" t="s">
        <v>1880</v>
      </c>
      <c r="H141" s="53" t="s">
        <v>1865</v>
      </c>
      <c r="I141" s="57">
        <v>50</v>
      </c>
    </row>
    <row r="142" s="44" customFormat="1" ht="18.5" customHeight="1" spans="1:9">
      <c r="A142" s="54"/>
      <c r="B142" s="54"/>
      <c r="C142" s="53" t="s">
        <v>1868</v>
      </c>
      <c r="D142" s="53" t="s">
        <v>1782</v>
      </c>
      <c r="E142" s="53" t="s">
        <v>1792</v>
      </c>
      <c r="F142" s="53" t="s">
        <v>1782</v>
      </c>
      <c r="G142" s="53" t="s">
        <v>1880</v>
      </c>
      <c r="H142" s="53" t="s">
        <v>1865</v>
      </c>
      <c r="I142" s="57">
        <v>12</v>
      </c>
    </row>
    <row r="143" s="44" customFormat="1" ht="18.5" customHeight="1" spans="1:9">
      <c r="A143" s="54"/>
      <c r="B143" s="54"/>
      <c r="C143" s="53" t="s">
        <v>1868</v>
      </c>
      <c r="D143" s="53" t="s">
        <v>1782</v>
      </c>
      <c r="E143" s="53" t="s">
        <v>1792</v>
      </c>
      <c r="F143" s="53" t="s">
        <v>1782</v>
      </c>
      <c r="G143" s="53" t="s">
        <v>1880</v>
      </c>
      <c r="H143" s="53" t="s">
        <v>1865</v>
      </c>
      <c r="I143" s="57">
        <v>24</v>
      </c>
    </row>
    <row r="144" s="44" customFormat="1" ht="18.5" customHeight="1" spans="1:9">
      <c r="A144" s="54"/>
      <c r="B144" s="54"/>
      <c r="C144" s="53" t="s">
        <v>1870</v>
      </c>
      <c r="D144" s="53" t="s">
        <v>1782</v>
      </c>
      <c r="E144" s="53" t="s">
        <v>1792</v>
      </c>
      <c r="F144" s="53" t="s">
        <v>1782</v>
      </c>
      <c r="G144" s="53" t="s">
        <v>1886</v>
      </c>
      <c r="H144" s="53" t="s">
        <v>1865</v>
      </c>
      <c r="I144" s="57">
        <v>50</v>
      </c>
    </row>
    <row r="145" s="44" customFormat="1" ht="18.5" customHeight="1" spans="1:9">
      <c r="A145" s="54"/>
      <c r="B145" s="54"/>
      <c r="C145" s="53" t="s">
        <v>1868</v>
      </c>
      <c r="D145" s="53" t="s">
        <v>1782</v>
      </c>
      <c r="E145" s="53" t="s">
        <v>1792</v>
      </c>
      <c r="F145" s="53" t="s">
        <v>1782</v>
      </c>
      <c r="G145" s="53" t="s">
        <v>1880</v>
      </c>
      <c r="H145" s="53" t="s">
        <v>1865</v>
      </c>
      <c r="I145" s="57">
        <v>4</v>
      </c>
    </row>
    <row r="146" s="44" customFormat="1" ht="29" customHeight="1" spans="1:9">
      <c r="A146" s="54"/>
      <c r="B146" s="54"/>
      <c r="C146" s="53" t="s">
        <v>486</v>
      </c>
      <c r="D146" s="53" t="s">
        <v>1833</v>
      </c>
      <c r="E146" s="53" t="s">
        <v>1899</v>
      </c>
      <c r="F146" s="53" t="s">
        <v>1900</v>
      </c>
      <c r="G146" s="53" t="s">
        <v>1880</v>
      </c>
      <c r="H146" s="53" t="s">
        <v>1865</v>
      </c>
      <c r="I146" s="57">
        <v>5.5</v>
      </c>
    </row>
    <row r="147" s="44" customFormat="1" ht="29" customHeight="1" spans="1:9">
      <c r="A147" s="54"/>
      <c r="B147" s="54"/>
      <c r="C147" s="53" t="s">
        <v>1868</v>
      </c>
      <c r="D147" s="53" t="s">
        <v>1833</v>
      </c>
      <c r="E147" s="53" t="s">
        <v>1899</v>
      </c>
      <c r="F147" s="53" t="s">
        <v>1900</v>
      </c>
      <c r="G147" s="53" t="s">
        <v>1864</v>
      </c>
      <c r="H147" s="53" t="s">
        <v>1865</v>
      </c>
      <c r="I147" s="57">
        <v>2</v>
      </c>
    </row>
    <row r="148" s="44" customFormat="1" ht="29" customHeight="1" spans="1:9">
      <c r="A148" s="54"/>
      <c r="B148" s="54"/>
      <c r="C148" s="53" t="s">
        <v>1870</v>
      </c>
      <c r="D148" s="53" t="s">
        <v>1833</v>
      </c>
      <c r="E148" s="53" t="s">
        <v>1899</v>
      </c>
      <c r="F148" s="53" t="s">
        <v>1900</v>
      </c>
      <c r="G148" s="53" t="s">
        <v>1880</v>
      </c>
      <c r="H148" s="53" t="s">
        <v>1865</v>
      </c>
      <c r="I148" s="57">
        <v>7</v>
      </c>
    </row>
    <row r="149" s="44" customFormat="1" ht="29" customHeight="1" spans="1:9">
      <c r="A149" s="54"/>
      <c r="B149" s="54"/>
      <c r="C149" s="53" t="s">
        <v>486</v>
      </c>
      <c r="D149" s="53" t="s">
        <v>1833</v>
      </c>
      <c r="E149" s="53" t="s">
        <v>1899</v>
      </c>
      <c r="F149" s="53" t="s">
        <v>1900</v>
      </c>
      <c r="G149" s="53" t="s">
        <v>1880</v>
      </c>
      <c r="H149" s="53" t="s">
        <v>1865</v>
      </c>
      <c r="I149" s="57">
        <v>14.5</v>
      </c>
    </row>
    <row r="150" s="44" customFormat="1" ht="18.5" customHeight="1" spans="1:9">
      <c r="A150" s="54"/>
      <c r="B150" s="54"/>
      <c r="C150" s="53" t="s">
        <v>1870</v>
      </c>
      <c r="D150" s="53" t="s">
        <v>1901</v>
      </c>
      <c r="E150" s="53" t="s">
        <v>1902</v>
      </c>
      <c r="F150" s="53" t="s">
        <v>1903</v>
      </c>
      <c r="G150" s="53" t="s">
        <v>1880</v>
      </c>
      <c r="H150" s="53" t="s">
        <v>1865</v>
      </c>
      <c r="I150" s="57">
        <v>198</v>
      </c>
    </row>
    <row r="151" s="44" customFormat="1" ht="18.5" customHeight="1" spans="1:9">
      <c r="A151" s="54"/>
      <c r="B151" s="54"/>
      <c r="C151" s="53" t="s">
        <v>1876</v>
      </c>
      <c r="D151" s="53" t="s">
        <v>1812</v>
      </c>
      <c r="E151" s="53" t="s">
        <v>1813</v>
      </c>
      <c r="F151" s="53" t="s">
        <v>1812</v>
      </c>
      <c r="G151" s="53" t="s">
        <v>1880</v>
      </c>
      <c r="H151" s="53" t="s">
        <v>1865</v>
      </c>
      <c r="I151" s="57">
        <v>20.97</v>
      </c>
    </row>
    <row r="152" s="44" customFormat="1" ht="18.5" customHeight="1" spans="1:9">
      <c r="A152" s="54"/>
      <c r="B152" s="54"/>
      <c r="C152" s="53" t="s">
        <v>1876</v>
      </c>
      <c r="D152" s="53" t="s">
        <v>1812</v>
      </c>
      <c r="E152" s="53" t="s">
        <v>1813</v>
      </c>
      <c r="F152" s="53" t="s">
        <v>1812</v>
      </c>
      <c r="G152" s="53" t="s">
        <v>1880</v>
      </c>
      <c r="H152" s="53" t="s">
        <v>1865</v>
      </c>
      <c r="I152" s="57">
        <v>15</v>
      </c>
    </row>
    <row r="153" s="44" customFormat="1" ht="18.5" customHeight="1" spans="1:9">
      <c r="A153" s="54"/>
      <c r="B153" s="54"/>
      <c r="C153" s="53" t="s">
        <v>1876</v>
      </c>
      <c r="D153" s="53" t="s">
        <v>1812</v>
      </c>
      <c r="E153" s="53" t="s">
        <v>1813</v>
      </c>
      <c r="F153" s="53" t="s">
        <v>1812</v>
      </c>
      <c r="G153" s="53" t="s">
        <v>1880</v>
      </c>
      <c r="H153" s="53" t="s">
        <v>1865</v>
      </c>
      <c r="I153" s="57">
        <v>4.28</v>
      </c>
    </row>
    <row r="154" s="44" customFormat="1" ht="18.5" customHeight="1" spans="1:9">
      <c r="A154" s="54"/>
      <c r="B154" s="54"/>
      <c r="C154" s="53" t="s">
        <v>1876</v>
      </c>
      <c r="D154" s="53" t="s">
        <v>1812</v>
      </c>
      <c r="E154" s="53" t="s">
        <v>1813</v>
      </c>
      <c r="F154" s="53" t="s">
        <v>1812</v>
      </c>
      <c r="G154" s="53" t="s">
        <v>1880</v>
      </c>
      <c r="H154" s="53" t="s">
        <v>1865</v>
      </c>
      <c r="I154" s="57">
        <v>3</v>
      </c>
    </row>
    <row r="155" s="44" customFormat="1" ht="18.5" customHeight="1" spans="1:9">
      <c r="A155" s="54"/>
      <c r="B155" s="54"/>
      <c r="C155" s="53" t="s">
        <v>486</v>
      </c>
      <c r="D155" s="53" t="s">
        <v>1812</v>
      </c>
      <c r="E155" s="53" t="s">
        <v>1813</v>
      </c>
      <c r="F155" s="53" t="s">
        <v>1812</v>
      </c>
      <c r="G155" s="53" t="s">
        <v>1880</v>
      </c>
      <c r="H155" s="53" t="s">
        <v>1865</v>
      </c>
      <c r="I155" s="57">
        <v>50</v>
      </c>
    </row>
    <row r="156" s="44" customFormat="1" ht="18.5" customHeight="1" spans="1:9">
      <c r="A156" s="54"/>
      <c r="B156" s="54"/>
      <c r="C156" s="53" t="s">
        <v>1876</v>
      </c>
      <c r="D156" s="53" t="s">
        <v>1812</v>
      </c>
      <c r="E156" s="53" t="s">
        <v>1813</v>
      </c>
      <c r="F156" s="53" t="s">
        <v>1812</v>
      </c>
      <c r="G156" s="53" t="s">
        <v>1880</v>
      </c>
      <c r="H156" s="53" t="s">
        <v>1865</v>
      </c>
      <c r="I156" s="57">
        <v>6.75</v>
      </c>
    </row>
    <row r="157" s="44" customFormat="1" ht="18.5" customHeight="1" spans="1:9">
      <c r="A157" s="54"/>
      <c r="B157" s="54"/>
      <c r="C157" s="53" t="s">
        <v>1868</v>
      </c>
      <c r="D157" s="53" t="s">
        <v>1779</v>
      </c>
      <c r="E157" s="53" t="s">
        <v>1801</v>
      </c>
      <c r="F157" s="53" t="s">
        <v>1779</v>
      </c>
      <c r="G157" s="53" t="s">
        <v>1904</v>
      </c>
      <c r="H157" s="53" t="s">
        <v>1865</v>
      </c>
      <c r="I157" s="57">
        <v>7</v>
      </c>
    </row>
    <row r="158" s="44" customFormat="1" ht="18.5" customHeight="1" spans="1:9">
      <c r="A158" s="54"/>
      <c r="B158" s="54"/>
      <c r="C158" s="53" t="s">
        <v>1870</v>
      </c>
      <c r="D158" s="53" t="s">
        <v>1779</v>
      </c>
      <c r="E158" s="53" t="s">
        <v>1801</v>
      </c>
      <c r="F158" s="53" t="s">
        <v>1779</v>
      </c>
      <c r="G158" s="53" t="s">
        <v>1864</v>
      </c>
      <c r="H158" s="53" t="s">
        <v>1865</v>
      </c>
      <c r="I158" s="57">
        <v>5</v>
      </c>
    </row>
    <row r="159" s="44" customFormat="1" ht="18.5" customHeight="1" spans="1:9">
      <c r="A159" s="54"/>
      <c r="B159" s="54"/>
      <c r="C159" s="53" t="s">
        <v>1868</v>
      </c>
      <c r="D159" s="53" t="s">
        <v>1779</v>
      </c>
      <c r="E159" s="53" t="s">
        <v>1801</v>
      </c>
      <c r="F159" s="53" t="s">
        <v>1779</v>
      </c>
      <c r="G159" s="53" t="s">
        <v>1891</v>
      </c>
      <c r="H159" s="53" t="s">
        <v>1865</v>
      </c>
      <c r="I159" s="57">
        <v>3</v>
      </c>
    </row>
    <row r="160" s="44" customFormat="1" ht="18.5" customHeight="1" spans="1:9">
      <c r="A160" s="54"/>
      <c r="B160" s="54"/>
      <c r="C160" s="53" t="s">
        <v>486</v>
      </c>
      <c r="D160" s="53" t="s">
        <v>1779</v>
      </c>
      <c r="E160" s="53" t="s">
        <v>1801</v>
      </c>
      <c r="F160" s="53" t="s">
        <v>1779</v>
      </c>
      <c r="G160" s="53" t="s">
        <v>1880</v>
      </c>
      <c r="H160" s="53" t="s">
        <v>1865</v>
      </c>
      <c r="I160" s="57">
        <v>36</v>
      </c>
    </row>
    <row r="161" s="44" customFormat="1" ht="18.5" customHeight="1" spans="1:9">
      <c r="A161" s="54"/>
      <c r="B161" s="54"/>
      <c r="C161" s="53" t="s">
        <v>1870</v>
      </c>
      <c r="D161" s="53" t="s">
        <v>1905</v>
      </c>
      <c r="E161" s="53" t="s">
        <v>1860</v>
      </c>
      <c r="F161" s="53" t="s">
        <v>1859</v>
      </c>
      <c r="G161" s="53" t="s">
        <v>1880</v>
      </c>
      <c r="H161" s="53" t="s">
        <v>1865</v>
      </c>
      <c r="I161" s="57">
        <v>65</v>
      </c>
    </row>
    <row r="162" s="44" customFormat="1" ht="18.5" customHeight="1" spans="1:9">
      <c r="A162" s="54"/>
      <c r="B162" s="54"/>
      <c r="C162" s="53" t="s">
        <v>1870</v>
      </c>
      <c r="D162" s="53" t="s">
        <v>1859</v>
      </c>
      <c r="E162" s="53" t="s">
        <v>1860</v>
      </c>
      <c r="F162" s="53" t="s">
        <v>1859</v>
      </c>
      <c r="G162" s="53" t="s">
        <v>1880</v>
      </c>
      <c r="H162" s="53" t="s">
        <v>1865</v>
      </c>
      <c r="I162" s="57">
        <v>15</v>
      </c>
    </row>
    <row r="163" s="44" customFormat="1" ht="18.5" customHeight="1" spans="1:9">
      <c r="A163" s="54"/>
      <c r="B163" s="54"/>
      <c r="C163" s="53" t="s">
        <v>1870</v>
      </c>
      <c r="D163" s="53" t="s">
        <v>1859</v>
      </c>
      <c r="E163" s="53" t="s">
        <v>1860</v>
      </c>
      <c r="F163" s="53" t="s">
        <v>1859</v>
      </c>
      <c r="G163" s="53" t="s">
        <v>1880</v>
      </c>
      <c r="H163" s="53" t="s">
        <v>1865</v>
      </c>
      <c r="I163" s="57">
        <v>80</v>
      </c>
    </row>
    <row r="164" s="44" customFormat="1" ht="18.5" customHeight="1" spans="1:9">
      <c r="A164" s="54"/>
      <c r="B164" s="54"/>
      <c r="C164" s="53" t="s">
        <v>486</v>
      </c>
      <c r="D164" s="53" t="s">
        <v>1905</v>
      </c>
      <c r="E164" s="53" t="s">
        <v>1860</v>
      </c>
      <c r="F164" s="53" t="s">
        <v>1859</v>
      </c>
      <c r="G164" s="53" t="s">
        <v>1882</v>
      </c>
      <c r="H164" s="53" t="s">
        <v>1865</v>
      </c>
      <c r="I164" s="57">
        <v>30</v>
      </c>
    </row>
    <row r="165" s="44" customFormat="1" ht="18.5" customHeight="1" spans="1:9">
      <c r="A165" s="55"/>
      <c r="B165" s="55"/>
      <c r="C165" s="53" t="s">
        <v>1870</v>
      </c>
      <c r="D165" s="53" t="s">
        <v>1906</v>
      </c>
      <c r="E165" s="53" t="s">
        <v>1907</v>
      </c>
      <c r="F165" s="53" t="s">
        <v>1908</v>
      </c>
      <c r="G165" s="53" t="s">
        <v>1880</v>
      </c>
      <c r="H165" s="53" t="s">
        <v>1865</v>
      </c>
      <c r="I165" s="57">
        <v>1964.43</v>
      </c>
    </row>
    <row r="166" s="44" customFormat="1" ht="18.5" customHeight="1" spans="1:9">
      <c r="A166" s="52" t="s">
        <v>1909</v>
      </c>
      <c r="B166" s="52" t="s">
        <v>95</v>
      </c>
      <c r="C166" s="53" t="s">
        <v>486</v>
      </c>
      <c r="D166" s="53" t="s">
        <v>1910</v>
      </c>
      <c r="E166" s="53" t="s">
        <v>1788</v>
      </c>
      <c r="F166" s="53" t="s">
        <v>1787</v>
      </c>
      <c r="G166" s="53" t="s">
        <v>1911</v>
      </c>
      <c r="H166" s="53" t="s">
        <v>1912</v>
      </c>
      <c r="I166" s="57">
        <v>1.2</v>
      </c>
    </row>
    <row r="167" s="44" customFormat="1" ht="18.5" customHeight="1" spans="1:9">
      <c r="A167" s="54"/>
      <c r="B167" s="54"/>
      <c r="C167" s="53" t="s">
        <v>486</v>
      </c>
      <c r="D167" s="53" t="s">
        <v>1910</v>
      </c>
      <c r="E167" s="53" t="s">
        <v>1879</v>
      </c>
      <c r="F167" s="53" t="s">
        <v>1764</v>
      </c>
      <c r="G167" s="53" t="s">
        <v>1913</v>
      </c>
      <c r="H167" s="53" t="s">
        <v>1865</v>
      </c>
      <c r="I167" s="57">
        <v>0.3</v>
      </c>
    </row>
    <row r="168" s="44" customFormat="1" ht="18.5" customHeight="1" spans="1:9">
      <c r="A168" s="54"/>
      <c r="B168" s="54"/>
      <c r="C168" s="53" t="s">
        <v>486</v>
      </c>
      <c r="D168" s="53" t="s">
        <v>1910</v>
      </c>
      <c r="E168" s="53" t="s">
        <v>1760</v>
      </c>
      <c r="F168" s="53" t="s">
        <v>1759</v>
      </c>
      <c r="G168" s="53" t="s">
        <v>1914</v>
      </c>
      <c r="H168" s="53" t="s">
        <v>1915</v>
      </c>
      <c r="I168" s="57">
        <v>0.5</v>
      </c>
    </row>
    <row r="169" s="44" customFormat="1" ht="18.5" customHeight="1" spans="1:9">
      <c r="A169" s="54"/>
      <c r="B169" s="54"/>
      <c r="C169" s="53" t="s">
        <v>486</v>
      </c>
      <c r="D169" s="53" t="s">
        <v>1910</v>
      </c>
      <c r="E169" s="53" t="s">
        <v>1762</v>
      </c>
      <c r="F169" s="53" t="s">
        <v>1763</v>
      </c>
      <c r="G169" s="53" t="s">
        <v>1916</v>
      </c>
      <c r="H169" s="53" t="s">
        <v>1842</v>
      </c>
      <c r="I169" s="57">
        <v>0.4</v>
      </c>
    </row>
    <row r="170" s="44" customFormat="1" ht="18.5" customHeight="1" spans="1:9">
      <c r="A170" s="54"/>
      <c r="B170" s="54"/>
      <c r="C170" s="53" t="s">
        <v>486</v>
      </c>
      <c r="D170" s="53" t="s">
        <v>1910</v>
      </c>
      <c r="E170" s="53" t="s">
        <v>1767</v>
      </c>
      <c r="F170" s="53" t="s">
        <v>1768</v>
      </c>
      <c r="G170" s="53" t="s">
        <v>1917</v>
      </c>
      <c r="H170" s="53" t="s">
        <v>1918</v>
      </c>
      <c r="I170" s="57">
        <v>2</v>
      </c>
    </row>
    <row r="171" s="44" customFormat="1" ht="18.5" customHeight="1" spans="1:9">
      <c r="A171" s="54"/>
      <c r="B171" s="54"/>
      <c r="C171" s="53" t="s">
        <v>486</v>
      </c>
      <c r="D171" s="53" t="s">
        <v>1910</v>
      </c>
      <c r="E171" s="53" t="s">
        <v>1919</v>
      </c>
      <c r="F171" s="53" t="s">
        <v>1920</v>
      </c>
      <c r="G171" s="53" t="s">
        <v>1921</v>
      </c>
      <c r="H171" s="53" t="s">
        <v>1922</v>
      </c>
      <c r="I171" s="57">
        <v>1</v>
      </c>
    </row>
    <row r="172" s="44" customFormat="1" ht="18.5" customHeight="1" spans="1:9">
      <c r="A172" s="54"/>
      <c r="B172" s="54"/>
      <c r="C172" s="53" t="s">
        <v>486</v>
      </c>
      <c r="D172" s="53" t="s">
        <v>1910</v>
      </c>
      <c r="E172" s="53" t="s">
        <v>1923</v>
      </c>
      <c r="F172" s="53" t="s">
        <v>1924</v>
      </c>
      <c r="G172" s="53" t="s">
        <v>1925</v>
      </c>
      <c r="H172" s="53" t="s">
        <v>1922</v>
      </c>
      <c r="I172" s="57">
        <v>0.5</v>
      </c>
    </row>
    <row r="173" s="44" customFormat="1" ht="18.5" customHeight="1" spans="1:9">
      <c r="A173" s="54"/>
      <c r="B173" s="54"/>
      <c r="C173" s="53" t="s">
        <v>486</v>
      </c>
      <c r="D173" s="53" t="s">
        <v>1910</v>
      </c>
      <c r="E173" s="53" t="s">
        <v>1844</v>
      </c>
      <c r="F173" s="53" t="s">
        <v>1845</v>
      </c>
      <c r="G173" s="53" t="s">
        <v>1926</v>
      </c>
      <c r="H173" s="53" t="s">
        <v>1922</v>
      </c>
      <c r="I173" s="57">
        <v>0.5</v>
      </c>
    </row>
    <row r="174" s="44" customFormat="1" ht="18.5" customHeight="1" spans="1:9">
      <c r="A174" s="54"/>
      <c r="B174" s="54"/>
      <c r="C174" s="53" t="s">
        <v>486</v>
      </c>
      <c r="D174" s="53" t="s">
        <v>1910</v>
      </c>
      <c r="E174" s="53" t="s">
        <v>1927</v>
      </c>
      <c r="F174" s="53" t="s">
        <v>1928</v>
      </c>
      <c r="G174" s="53" t="s">
        <v>1929</v>
      </c>
      <c r="H174" s="53" t="s">
        <v>1922</v>
      </c>
      <c r="I174" s="57">
        <v>5</v>
      </c>
    </row>
    <row r="175" s="44" customFormat="1" ht="18.5" customHeight="1" spans="1:9">
      <c r="A175" s="54"/>
      <c r="B175" s="54"/>
      <c r="C175" s="53" t="s">
        <v>486</v>
      </c>
      <c r="D175" s="53" t="s">
        <v>1910</v>
      </c>
      <c r="E175" s="53" t="s">
        <v>1809</v>
      </c>
      <c r="F175" s="53" t="s">
        <v>1810</v>
      </c>
      <c r="G175" s="53" t="s">
        <v>1930</v>
      </c>
      <c r="H175" s="53" t="s">
        <v>1865</v>
      </c>
      <c r="I175" s="57">
        <v>4</v>
      </c>
    </row>
    <row r="176" s="44" customFormat="1" ht="18.5" customHeight="1" spans="1:9">
      <c r="A176" s="54"/>
      <c r="B176" s="54"/>
      <c r="C176" s="53" t="s">
        <v>486</v>
      </c>
      <c r="D176" s="53" t="s">
        <v>1910</v>
      </c>
      <c r="E176" s="53" t="s">
        <v>1792</v>
      </c>
      <c r="F176" s="53" t="s">
        <v>1782</v>
      </c>
      <c r="G176" s="53" t="s">
        <v>1931</v>
      </c>
      <c r="H176" s="53" t="s">
        <v>1865</v>
      </c>
      <c r="I176" s="57">
        <v>8</v>
      </c>
    </row>
    <row r="177" s="44" customFormat="1" ht="18.5" customHeight="1" spans="1:9">
      <c r="A177" s="54"/>
      <c r="B177" s="54"/>
      <c r="C177" s="53" t="s">
        <v>486</v>
      </c>
      <c r="D177" s="53" t="s">
        <v>1910</v>
      </c>
      <c r="E177" s="53" t="s">
        <v>1932</v>
      </c>
      <c r="F177" s="53" t="s">
        <v>1933</v>
      </c>
      <c r="G177" s="53" t="s">
        <v>1934</v>
      </c>
      <c r="H177" s="53" t="s">
        <v>1865</v>
      </c>
      <c r="I177" s="57">
        <v>2</v>
      </c>
    </row>
    <row r="178" s="44" customFormat="1" ht="18.5" customHeight="1" spans="1:9">
      <c r="A178" s="54"/>
      <c r="B178" s="54"/>
      <c r="C178" s="53" t="s">
        <v>486</v>
      </c>
      <c r="D178" s="53" t="s">
        <v>1910</v>
      </c>
      <c r="E178" s="53" t="s">
        <v>1813</v>
      </c>
      <c r="F178" s="53" t="s">
        <v>1812</v>
      </c>
      <c r="G178" s="53" t="s">
        <v>1935</v>
      </c>
      <c r="H178" s="53" t="s">
        <v>1865</v>
      </c>
      <c r="I178" s="57">
        <v>2</v>
      </c>
    </row>
    <row r="179" s="44" customFormat="1" ht="18.5" customHeight="1" spans="1:9">
      <c r="A179" s="54"/>
      <c r="B179" s="54"/>
      <c r="C179" s="53" t="s">
        <v>486</v>
      </c>
      <c r="D179" s="53" t="s">
        <v>1910</v>
      </c>
      <c r="E179" s="53" t="s">
        <v>1936</v>
      </c>
      <c r="F179" s="53" t="s">
        <v>1937</v>
      </c>
      <c r="G179" s="53" t="s">
        <v>1938</v>
      </c>
      <c r="H179" s="53" t="s">
        <v>1865</v>
      </c>
      <c r="I179" s="57">
        <v>2</v>
      </c>
    </row>
    <row r="180" s="44" customFormat="1" ht="29" customHeight="1" spans="1:9">
      <c r="A180" s="54"/>
      <c r="B180" s="54"/>
      <c r="C180" s="53" t="s">
        <v>1939</v>
      </c>
      <c r="D180" s="53" t="s">
        <v>1779</v>
      </c>
      <c r="E180" s="53" t="s">
        <v>1801</v>
      </c>
      <c r="F180" s="53" t="s">
        <v>1779</v>
      </c>
      <c r="G180" s="53" t="s">
        <v>1940</v>
      </c>
      <c r="H180" s="53" t="s">
        <v>1865</v>
      </c>
      <c r="I180" s="57">
        <v>1</v>
      </c>
    </row>
    <row r="181" s="44" customFormat="1" ht="18.5" customHeight="1" spans="1:9">
      <c r="A181" s="54"/>
      <c r="B181" s="54"/>
      <c r="C181" s="53" t="s">
        <v>1941</v>
      </c>
      <c r="D181" s="53" t="s">
        <v>1942</v>
      </c>
      <c r="E181" s="53" t="s">
        <v>1801</v>
      </c>
      <c r="F181" s="53" t="s">
        <v>1779</v>
      </c>
      <c r="G181" s="53" t="s">
        <v>1943</v>
      </c>
      <c r="H181" s="53" t="s">
        <v>1865</v>
      </c>
      <c r="I181" s="57">
        <v>10</v>
      </c>
    </row>
    <row r="182" s="44" customFormat="1" ht="18.5" customHeight="1" spans="1:9">
      <c r="A182" s="54"/>
      <c r="B182" s="54"/>
      <c r="C182" s="53" t="s">
        <v>1944</v>
      </c>
      <c r="D182" s="53" t="s">
        <v>1945</v>
      </c>
      <c r="E182" s="53" t="s">
        <v>1801</v>
      </c>
      <c r="F182" s="53" t="s">
        <v>1779</v>
      </c>
      <c r="G182" s="53" t="s">
        <v>1943</v>
      </c>
      <c r="H182" s="53" t="s">
        <v>1865</v>
      </c>
      <c r="I182" s="57">
        <v>10</v>
      </c>
    </row>
    <row r="183" s="44" customFormat="1" ht="18.5" customHeight="1" spans="1:9">
      <c r="A183" s="54"/>
      <c r="B183" s="54"/>
      <c r="C183" s="53" t="s">
        <v>486</v>
      </c>
      <c r="D183" s="53" t="s">
        <v>1910</v>
      </c>
      <c r="E183" s="53" t="s">
        <v>1801</v>
      </c>
      <c r="F183" s="53" t="s">
        <v>1779</v>
      </c>
      <c r="G183" s="53" t="s">
        <v>1946</v>
      </c>
      <c r="H183" s="53" t="s">
        <v>1865</v>
      </c>
      <c r="I183" s="57">
        <v>2.1</v>
      </c>
    </row>
    <row r="184" s="44" customFormat="1" ht="18.5" customHeight="1" spans="1:9">
      <c r="A184" s="55"/>
      <c r="B184" s="55"/>
      <c r="C184" s="53" t="s">
        <v>1947</v>
      </c>
      <c r="D184" s="53" t="s">
        <v>1945</v>
      </c>
      <c r="E184" s="53" t="s">
        <v>1801</v>
      </c>
      <c r="F184" s="53" t="s">
        <v>1779</v>
      </c>
      <c r="G184" s="53" t="s">
        <v>1948</v>
      </c>
      <c r="H184" s="53" t="s">
        <v>1865</v>
      </c>
      <c r="I184" s="57">
        <v>5</v>
      </c>
    </row>
    <row r="185" s="44" customFormat="1" ht="18.5" customHeight="1" spans="1:9">
      <c r="A185" s="52" t="s">
        <v>1949</v>
      </c>
      <c r="B185" s="52" t="s">
        <v>97</v>
      </c>
      <c r="C185" s="53" t="s">
        <v>1950</v>
      </c>
      <c r="D185" s="53" t="s">
        <v>1747</v>
      </c>
      <c r="E185" s="53" t="s">
        <v>1746</v>
      </c>
      <c r="F185" s="53" t="s">
        <v>1747</v>
      </c>
      <c r="G185" s="53" t="s">
        <v>1951</v>
      </c>
      <c r="H185" s="53" t="s">
        <v>1952</v>
      </c>
      <c r="I185" s="57">
        <v>2</v>
      </c>
    </row>
    <row r="186" s="44" customFormat="1" ht="18.5" customHeight="1" spans="1:9">
      <c r="A186" s="54"/>
      <c r="B186" s="54"/>
      <c r="C186" s="53" t="s">
        <v>486</v>
      </c>
      <c r="D186" s="53" t="s">
        <v>1747</v>
      </c>
      <c r="E186" s="53" t="s">
        <v>1746</v>
      </c>
      <c r="F186" s="53" t="s">
        <v>1747</v>
      </c>
      <c r="G186" s="53" t="s">
        <v>1951</v>
      </c>
      <c r="H186" s="53" t="s">
        <v>1952</v>
      </c>
      <c r="I186" s="57">
        <v>1</v>
      </c>
    </row>
    <row r="187" s="44" customFormat="1" ht="18.5" customHeight="1" spans="1:9">
      <c r="A187" s="54"/>
      <c r="B187" s="54"/>
      <c r="C187" s="53" t="s">
        <v>1950</v>
      </c>
      <c r="D187" s="53" t="s">
        <v>1787</v>
      </c>
      <c r="E187" s="53" t="s">
        <v>1788</v>
      </c>
      <c r="F187" s="53" t="s">
        <v>1787</v>
      </c>
      <c r="G187" s="53" t="s">
        <v>1953</v>
      </c>
      <c r="H187" s="53" t="s">
        <v>1952</v>
      </c>
      <c r="I187" s="57">
        <v>2</v>
      </c>
    </row>
    <row r="188" s="44" customFormat="1" ht="18.5" customHeight="1" spans="1:9">
      <c r="A188" s="54"/>
      <c r="B188" s="54"/>
      <c r="C188" s="53" t="s">
        <v>486</v>
      </c>
      <c r="D188" s="53" t="s">
        <v>1787</v>
      </c>
      <c r="E188" s="53" t="s">
        <v>1788</v>
      </c>
      <c r="F188" s="53" t="s">
        <v>1787</v>
      </c>
      <c r="G188" s="53" t="s">
        <v>1953</v>
      </c>
      <c r="H188" s="53" t="s">
        <v>1952</v>
      </c>
      <c r="I188" s="57">
        <v>1</v>
      </c>
    </row>
    <row r="189" s="44" customFormat="1" ht="18.5" customHeight="1" spans="1:9">
      <c r="A189" s="54"/>
      <c r="B189" s="54"/>
      <c r="C189" s="53" t="s">
        <v>486</v>
      </c>
      <c r="D189" s="53" t="s">
        <v>1756</v>
      </c>
      <c r="E189" s="53" t="s">
        <v>1755</v>
      </c>
      <c r="F189" s="53" t="s">
        <v>1756</v>
      </c>
      <c r="G189" s="53" t="s">
        <v>1954</v>
      </c>
      <c r="H189" s="53" t="s">
        <v>1952</v>
      </c>
      <c r="I189" s="57">
        <v>0.4</v>
      </c>
    </row>
    <row r="190" s="44" customFormat="1" ht="18.5" customHeight="1" spans="1:9">
      <c r="A190" s="54"/>
      <c r="B190" s="54"/>
      <c r="C190" s="53" t="s">
        <v>1950</v>
      </c>
      <c r="D190" s="53" t="s">
        <v>1756</v>
      </c>
      <c r="E190" s="53" t="s">
        <v>1755</v>
      </c>
      <c r="F190" s="53" t="s">
        <v>1756</v>
      </c>
      <c r="G190" s="53" t="s">
        <v>1954</v>
      </c>
      <c r="H190" s="53" t="s">
        <v>1952</v>
      </c>
      <c r="I190" s="57">
        <v>1.2</v>
      </c>
    </row>
    <row r="191" s="44" customFormat="1" ht="18.5" customHeight="1" spans="1:9">
      <c r="A191" s="54"/>
      <c r="B191" s="54"/>
      <c r="C191" s="53" t="s">
        <v>486</v>
      </c>
      <c r="D191" s="53" t="s">
        <v>1764</v>
      </c>
      <c r="E191" s="53" t="s">
        <v>1879</v>
      </c>
      <c r="F191" s="53" t="s">
        <v>1764</v>
      </c>
      <c r="G191" s="53" t="s">
        <v>1955</v>
      </c>
      <c r="H191" s="53" t="s">
        <v>1952</v>
      </c>
      <c r="I191" s="57">
        <v>0.5</v>
      </c>
    </row>
    <row r="192" s="44" customFormat="1" ht="18.5" customHeight="1" spans="1:9">
      <c r="A192" s="54"/>
      <c r="B192" s="54"/>
      <c r="C192" s="53" t="s">
        <v>1950</v>
      </c>
      <c r="D192" s="53" t="s">
        <v>1764</v>
      </c>
      <c r="E192" s="53" t="s">
        <v>1879</v>
      </c>
      <c r="F192" s="53" t="s">
        <v>1764</v>
      </c>
      <c r="G192" s="53" t="s">
        <v>1955</v>
      </c>
      <c r="H192" s="53" t="s">
        <v>1952</v>
      </c>
      <c r="I192" s="57">
        <v>2</v>
      </c>
    </row>
    <row r="193" s="44" customFormat="1" ht="18.5" customHeight="1" spans="1:9">
      <c r="A193" s="54"/>
      <c r="B193" s="54"/>
      <c r="C193" s="53" t="s">
        <v>1950</v>
      </c>
      <c r="D193" s="53" t="s">
        <v>1758</v>
      </c>
      <c r="E193" s="53" t="s">
        <v>1757</v>
      </c>
      <c r="F193" s="53" t="s">
        <v>1758</v>
      </c>
      <c r="G193" s="53" t="s">
        <v>1956</v>
      </c>
      <c r="H193" s="53" t="s">
        <v>1952</v>
      </c>
      <c r="I193" s="57">
        <v>8</v>
      </c>
    </row>
    <row r="194" s="44" customFormat="1" ht="18.5" customHeight="1" spans="1:9">
      <c r="A194" s="54"/>
      <c r="B194" s="54"/>
      <c r="C194" s="53" t="s">
        <v>486</v>
      </c>
      <c r="D194" s="53" t="s">
        <v>1758</v>
      </c>
      <c r="E194" s="53" t="s">
        <v>1757</v>
      </c>
      <c r="F194" s="53" t="s">
        <v>1758</v>
      </c>
      <c r="G194" s="53" t="s">
        <v>1957</v>
      </c>
      <c r="H194" s="53" t="s">
        <v>1952</v>
      </c>
      <c r="I194" s="57">
        <v>2</v>
      </c>
    </row>
    <row r="195" s="44" customFormat="1" ht="18.5" customHeight="1" spans="1:9">
      <c r="A195" s="54"/>
      <c r="B195" s="54"/>
      <c r="C195" s="53" t="s">
        <v>1950</v>
      </c>
      <c r="D195" s="53" t="s">
        <v>1759</v>
      </c>
      <c r="E195" s="53" t="s">
        <v>1760</v>
      </c>
      <c r="F195" s="53" t="s">
        <v>1759</v>
      </c>
      <c r="G195" s="53" t="s">
        <v>1914</v>
      </c>
      <c r="H195" s="53" t="s">
        <v>1952</v>
      </c>
      <c r="I195" s="57">
        <v>2</v>
      </c>
    </row>
    <row r="196" s="44" customFormat="1" ht="18.5" customHeight="1" spans="1:9">
      <c r="A196" s="54"/>
      <c r="B196" s="54"/>
      <c r="C196" s="53" t="s">
        <v>486</v>
      </c>
      <c r="D196" s="53" t="s">
        <v>1759</v>
      </c>
      <c r="E196" s="53" t="s">
        <v>1760</v>
      </c>
      <c r="F196" s="53" t="s">
        <v>1759</v>
      </c>
      <c r="G196" s="53" t="s">
        <v>1914</v>
      </c>
      <c r="H196" s="53" t="s">
        <v>1952</v>
      </c>
      <c r="I196" s="57">
        <v>0.5</v>
      </c>
    </row>
    <row r="197" s="44" customFormat="1" ht="18.5" customHeight="1" spans="1:9">
      <c r="A197" s="54"/>
      <c r="B197" s="54"/>
      <c r="C197" s="53" t="s">
        <v>1950</v>
      </c>
      <c r="D197" s="53" t="s">
        <v>1763</v>
      </c>
      <c r="E197" s="53" t="s">
        <v>1762</v>
      </c>
      <c r="F197" s="53" t="s">
        <v>1763</v>
      </c>
      <c r="G197" s="53" t="s">
        <v>1916</v>
      </c>
      <c r="H197" s="53" t="s">
        <v>1952</v>
      </c>
      <c r="I197" s="57">
        <v>1.6</v>
      </c>
    </row>
    <row r="198" s="44" customFormat="1" ht="18.5" customHeight="1" spans="1:9">
      <c r="A198" s="54"/>
      <c r="B198" s="54"/>
      <c r="C198" s="53" t="s">
        <v>486</v>
      </c>
      <c r="D198" s="53" t="s">
        <v>1763</v>
      </c>
      <c r="E198" s="53" t="s">
        <v>1762</v>
      </c>
      <c r="F198" s="53" t="s">
        <v>1763</v>
      </c>
      <c r="G198" s="53" t="s">
        <v>1916</v>
      </c>
      <c r="H198" s="53" t="s">
        <v>1952</v>
      </c>
      <c r="I198" s="57">
        <v>0.4</v>
      </c>
    </row>
    <row r="199" s="44" customFormat="1" ht="18.5" customHeight="1" spans="1:9">
      <c r="A199" s="54"/>
      <c r="B199" s="54"/>
      <c r="C199" s="53" t="s">
        <v>486</v>
      </c>
      <c r="D199" s="53" t="s">
        <v>1832</v>
      </c>
      <c r="E199" s="53" t="s">
        <v>1767</v>
      </c>
      <c r="F199" s="53" t="s">
        <v>1768</v>
      </c>
      <c r="G199" s="53" t="s">
        <v>1958</v>
      </c>
      <c r="H199" s="53" t="s">
        <v>1952</v>
      </c>
      <c r="I199" s="57">
        <v>1.2</v>
      </c>
    </row>
    <row r="200" s="44" customFormat="1" ht="18.5" customHeight="1" spans="1:9">
      <c r="A200" s="54"/>
      <c r="B200" s="54"/>
      <c r="C200" s="53" t="s">
        <v>1950</v>
      </c>
      <c r="D200" s="53" t="s">
        <v>1832</v>
      </c>
      <c r="E200" s="53" t="s">
        <v>1767</v>
      </c>
      <c r="F200" s="53" t="s">
        <v>1768</v>
      </c>
      <c r="G200" s="53" t="s">
        <v>1958</v>
      </c>
      <c r="H200" s="53" t="s">
        <v>1952</v>
      </c>
      <c r="I200" s="57">
        <v>2.4</v>
      </c>
    </row>
    <row r="201" s="44" customFormat="1" ht="29" customHeight="1" spans="1:9">
      <c r="A201" s="54"/>
      <c r="B201" s="54"/>
      <c r="C201" s="53" t="s">
        <v>1959</v>
      </c>
      <c r="D201" s="53" t="s">
        <v>1960</v>
      </c>
      <c r="E201" s="53" t="s">
        <v>1893</v>
      </c>
      <c r="F201" s="53" t="s">
        <v>1892</v>
      </c>
      <c r="G201" s="53" t="s">
        <v>1961</v>
      </c>
      <c r="H201" s="53" t="s">
        <v>1952</v>
      </c>
      <c r="I201" s="57">
        <v>10</v>
      </c>
    </row>
    <row r="202" s="44" customFormat="1" ht="18.5" customHeight="1" spans="1:9">
      <c r="A202" s="54"/>
      <c r="B202" s="54"/>
      <c r="C202" s="53" t="s">
        <v>1950</v>
      </c>
      <c r="D202" s="53" t="s">
        <v>1769</v>
      </c>
      <c r="E202" s="53" t="s">
        <v>1919</v>
      </c>
      <c r="F202" s="53" t="s">
        <v>1920</v>
      </c>
      <c r="G202" s="53" t="s">
        <v>1962</v>
      </c>
      <c r="H202" s="53" t="s">
        <v>1952</v>
      </c>
      <c r="I202" s="57">
        <v>5</v>
      </c>
    </row>
    <row r="203" s="44" customFormat="1" ht="18.5" customHeight="1" spans="1:9">
      <c r="A203" s="54"/>
      <c r="B203" s="54"/>
      <c r="C203" s="53" t="s">
        <v>486</v>
      </c>
      <c r="D203" s="53" t="s">
        <v>1769</v>
      </c>
      <c r="E203" s="53" t="s">
        <v>1919</v>
      </c>
      <c r="F203" s="53" t="s">
        <v>1920</v>
      </c>
      <c r="G203" s="53" t="s">
        <v>1963</v>
      </c>
      <c r="H203" s="53" t="s">
        <v>1952</v>
      </c>
      <c r="I203" s="57">
        <v>1</v>
      </c>
    </row>
    <row r="204" s="44" customFormat="1" ht="18.5" customHeight="1" spans="1:9">
      <c r="A204" s="54"/>
      <c r="B204" s="54"/>
      <c r="C204" s="53" t="s">
        <v>1950</v>
      </c>
      <c r="D204" s="53" t="s">
        <v>1769</v>
      </c>
      <c r="E204" s="53" t="s">
        <v>1923</v>
      </c>
      <c r="F204" s="53" t="s">
        <v>1924</v>
      </c>
      <c r="G204" s="53" t="s">
        <v>1962</v>
      </c>
      <c r="H204" s="53" t="s">
        <v>1952</v>
      </c>
      <c r="I204" s="57">
        <v>5</v>
      </c>
    </row>
    <row r="205" s="44" customFormat="1" ht="18.5" customHeight="1" spans="1:9">
      <c r="A205" s="54"/>
      <c r="B205" s="54"/>
      <c r="C205" s="53" t="s">
        <v>486</v>
      </c>
      <c r="D205" s="53" t="s">
        <v>1769</v>
      </c>
      <c r="E205" s="53" t="s">
        <v>1923</v>
      </c>
      <c r="F205" s="53" t="s">
        <v>1924</v>
      </c>
      <c r="G205" s="53" t="s">
        <v>1963</v>
      </c>
      <c r="H205" s="53" t="s">
        <v>1952</v>
      </c>
      <c r="I205" s="57">
        <v>1</v>
      </c>
    </row>
    <row r="206" s="44" customFormat="1" ht="18.5" customHeight="1" spans="1:9">
      <c r="A206" s="54"/>
      <c r="B206" s="54"/>
      <c r="C206" s="53" t="s">
        <v>486</v>
      </c>
      <c r="D206" s="53" t="s">
        <v>1769</v>
      </c>
      <c r="E206" s="53" t="s">
        <v>1844</v>
      </c>
      <c r="F206" s="53" t="s">
        <v>1845</v>
      </c>
      <c r="G206" s="53" t="s">
        <v>1963</v>
      </c>
      <c r="H206" s="53" t="s">
        <v>1952</v>
      </c>
      <c r="I206" s="57">
        <v>1</v>
      </c>
    </row>
    <row r="207" s="44" customFormat="1" ht="18.5" customHeight="1" spans="1:9">
      <c r="A207" s="54"/>
      <c r="B207" s="54"/>
      <c r="C207" s="53" t="s">
        <v>1950</v>
      </c>
      <c r="D207" s="53" t="s">
        <v>1769</v>
      </c>
      <c r="E207" s="53" t="s">
        <v>1844</v>
      </c>
      <c r="F207" s="53" t="s">
        <v>1845</v>
      </c>
      <c r="G207" s="53" t="s">
        <v>1962</v>
      </c>
      <c r="H207" s="53" t="s">
        <v>1952</v>
      </c>
      <c r="I207" s="57">
        <v>5</v>
      </c>
    </row>
    <row r="208" s="44" customFormat="1" ht="18.5" customHeight="1" spans="1:9">
      <c r="A208" s="54"/>
      <c r="B208" s="54"/>
      <c r="C208" s="53" t="s">
        <v>1950</v>
      </c>
      <c r="D208" s="53" t="s">
        <v>1769</v>
      </c>
      <c r="E208" s="53" t="s">
        <v>1927</v>
      </c>
      <c r="F208" s="53" t="s">
        <v>1928</v>
      </c>
      <c r="G208" s="53" t="s">
        <v>1962</v>
      </c>
      <c r="H208" s="53" t="s">
        <v>1952</v>
      </c>
      <c r="I208" s="57">
        <v>5</v>
      </c>
    </row>
    <row r="209" s="44" customFormat="1" ht="18.5" customHeight="1" spans="1:9">
      <c r="A209" s="54"/>
      <c r="B209" s="54"/>
      <c r="C209" s="53" t="s">
        <v>486</v>
      </c>
      <c r="D209" s="53" t="s">
        <v>1769</v>
      </c>
      <c r="E209" s="53" t="s">
        <v>1927</v>
      </c>
      <c r="F209" s="53" t="s">
        <v>1928</v>
      </c>
      <c r="G209" s="53" t="s">
        <v>1963</v>
      </c>
      <c r="H209" s="53" t="s">
        <v>1952</v>
      </c>
      <c r="I209" s="57">
        <v>1</v>
      </c>
    </row>
    <row r="210" s="44" customFormat="1" ht="18.5" customHeight="1" spans="1:9">
      <c r="A210" s="54"/>
      <c r="B210" s="54"/>
      <c r="C210" s="53" t="s">
        <v>486</v>
      </c>
      <c r="D210" s="53" t="s">
        <v>1769</v>
      </c>
      <c r="E210" s="53" t="s">
        <v>1770</v>
      </c>
      <c r="F210" s="53" t="s">
        <v>1771</v>
      </c>
      <c r="G210" s="53" t="s">
        <v>1963</v>
      </c>
      <c r="H210" s="53" t="s">
        <v>1952</v>
      </c>
      <c r="I210" s="57">
        <v>1</v>
      </c>
    </row>
    <row r="211" s="44" customFormat="1" ht="18.5" customHeight="1" spans="1:9">
      <c r="A211" s="54"/>
      <c r="B211" s="54"/>
      <c r="C211" s="53" t="s">
        <v>1950</v>
      </c>
      <c r="D211" s="53" t="s">
        <v>1769</v>
      </c>
      <c r="E211" s="53" t="s">
        <v>1770</v>
      </c>
      <c r="F211" s="53" t="s">
        <v>1771</v>
      </c>
      <c r="G211" s="53" t="s">
        <v>1962</v>
      </c>
      <c r="H211" s="53" t="s">
        <v>1952</v>
      </c>
      <c r="I211" s="57">
        <v>5</v>
      </c>
    </row>
    <row r="212" s="44" customFormat="1" ht="18.5" customHeight="1" spans="1:9">
      <c r="A212" s="54"/>
      <c r="B212" s="54"/>
      <c r="C212" s="53" t="s">
        <v>486</v>
      </c>
      <c r="D212" s="53" t="s">
        <v>1791</v>
      </c>
      <c r="E212" s="53" t="s">
        <v>1772</v>
      </c>
      <c r="F212" s="53" t="s">
        <v>1773</v>
      </c>
      <c r="G212" s="53" t="s">
        <v>1930</v>
      </c>
      <c r="H212" s="53" t="s">
        <v>1952</v>
      </c>
      <c r="I212" s="57">
        <v>5</v>
      </c>
    </row>
    <row r="213" s="44" customFormat="1" ht="18.5" customHeight="1" spans="1:9">
      <c r="A213" s="54"/>
      <c r="B213" s="54"/>
      <c r="C213" s="53" t="s">
        <v>1950</v>
      </c>
      <c r="D213" s="53" t="s">
        <v>1791</v>
      </c>
      <c r="E213" s="53" t="s">
        <v>1772</v>
      </c>
      <c r="F213" s="53" t="s">
        <v>1773</v>
      </c>
      <c r="G213" s="53" t="s">
        <v>1930</v>
      </c>
      <c r="H213" s="53" t="s">
        <v>1952</v>
      </c>
      <c r="I213" s="57">
        <v>8</v>
      </c>
    </row>
    <row r="214" s="44" customFormat="1" ht="18.5" customHeight="1" spans="1:9">
      <c r="A214" s="54"/>
      <c r="B214" s="54"/>
      <c r="C214" s="53" t="s">
        <v>486</v>
      </c>
      <c r="D214" s="53" t="s">
        <v>1791</v>
      </c>
      <c r="E214" s="53" t="s">
        <v>1809</v>
      </c>
      <c r="F214" s="53" t="s">
        <v>1810</v>
      </c>
      <c r="G214" s="53" t="s">
        <v>1964</v>
      </c>
      <c r="H214" s="53" t="s">
        <v>1952</v>
      </c>
      <c r="I214" s="57">
        <v>3</v>
      </c>
    </row>
    <row r="215" s="44" customFormat="1" ht="18.5" customHeight="1" spans="1:9">
      <c r="A215" s="54"/>
      <c r="B215" s="54"/>
      <c r="C215" s="53" t="s">
        <v>486</v>
      </c>
      <c r="D215" s="53" t="s">
        <v>1965</v>
      </c>
      <c r="E215" s="53" t="s">
        <v>1794</v>
      </c>
      <c r="F215" s="53" t="s">
        <v>1795</v>
      </c>
      <c r="G215" s="53" t="s">
        <v>1966</v>
      </c>
      <c r="H215" s="53" t="s">
        <v>1952</v>
      </c>
      <c r="I215" s="57">
        <v>1</v>
      </c>
    </row>
    <row r="216" s="44" customFormat="1" ht="18.5" customHeight="1" spans="1:9">
      <c r="A216" s="54"/>
      <c r="B216" s="54"/>
      <c r="C216" s="53" t="s">
        <v>1967</v>
      </c>
      <c r="D216" s="53" t="s">
        <v>1965</v>
      </c>
      <c r="E216" s="53" t="s">
        <v>1797</v>
      </c>
      <c r="F216" s="53" t="s">
        <v>1796</v>
      </c>
      <c r="G216" s="53" t="s">
        <v>1968</v>
      </c>
      <c r="H216" s="53" t="s">
        <v>1952</v>
      </c>
      <c r="I216" s="57">
        <v>5</v>
      </c>
    </row>
    <row r="217" s="44" customFormat="1" ht="18.5" customHeight="1" spans="1:9">
      <c r="A217" s="54"/>
      <c r="B217" s="54"/>
      <c r="C217" s="53" t="s">
        <v>1950</v>
      </c>
      <c r="D217" s="53" t="s">
        <v>1965</v>
      </c>
      <c r="E217" s="53" t="s">
        <v>1797</v>
      </c>
      <c r="F217" s="53" t="s">
        <v>1796</v>
      </c>
      <c r="G217" s="53" t="s">
        <v>1965</v>
      </c>
      <c r="H217" s="53" t="s">
        <v>1952</v>
      </c>
      <c r="I217" s="57">
        <v>20</v>
      </c>
    </row>
    <row r="218" s="44" customFormat="1" ht="18.5" customHeight="1" spans="1:9">
      <c r="A218" s="54"/>
      <c r="B218" s="54"/>
      <c r="C218" s="53" t="s">
        <v>486</v>
      </c>
      <c r="D218" s="53" t="s">
        <v>1965</v>
      </c>
      <c r="E218" s="53" t="s">
        <v>1797</v>
      </c>
      <c r="F218" s="53" t="s">
        <v>1796</v>
      </c>
      <c r="G218" s="53" t="s">
        <v>1969</v>
      </c>
      <c r="H218" s="53" t="s">
        <v>1952</v>
      </c>
      <c r="I218" s="57">
        <v>2</v>
      </c>
    </row>
    <row r="219" s="44" customFormat="1" ht="18.5" customHeight="1" spans="1:9">
      <c r="A219" s="54"/>
      <c r="B219" s="54"/>
      <c r="C219" s="53" t="s">
        <v>1950</v>
      </c>
      <c r="D219" s="53" t="s">
        <v>1970</v>
      </c>
      <c r="E219" s="53" t="s">
        <v>1971</v>
      </c>
      <c r="F219" s="53" t="s">
        <v>1972</v>
      </c>
      <c r="G219" s="53" t="s">
        <v>1973</v>
      </c>
      <c r="H219" s="53" t="s">
        <v>1952</v>
      </c>
      <c r="I219" s="57">
        <v>10</v>
      </c>
    </row>
    <row r="220" s="44" customFormat="1" ht="18.5" customHeight="1" spans="1:9">
      <c r="A220" s="54"/>
      <c r="B220" s="54"/>
      <c r="C220" s="53" t="s">
        <v>486</v>
      </c>
      <c r="D220" s="53" t="s">
        <v>1970</v>
      </c>
      <c r="E220" s="53" t="s">
        <v>1971</v>
      </c>
      <c r="F220" s="53" t="s">
        <v>1972</v>
      </c>
      <c r="G220" s="53" t="s">
        <v>1974</v>
      </c>
      <c r="H220" s="53" t="s">
        <v>1952</v>
      </c>
      <c r="I220" s="57">
        <v>12</v>
      </c>
    </row>
    <row r="221" s="44" customFormat="1" ht="18.5" customHeight="1" spans="1:9">
      <c r="A221" s="54"/>
      <c r="B221" s="54"/>
      <c r="C221" s="53" t="s">
        <v>486</v>
      </c>
      <c r="D221" s="53" t="s">
        <v>1965</v>
      </c>
      <c r="E221" s="53" t="s">
        <v>1799</v>
      </c>
      <c r="F221" s="53" t="s">
        <v>1798</v>
      </c>
      <c r="G221" s="53" t="s">
        <v>1969</v>
      </c>
      <c r="H221" s="53" t="s">
        <v>1952</v>
      </c>
      <c r="I221" s="57">
        <v>0.1</v>
      </c>
    </row>
    <row r="222" s="44" customFormat="1" ht="18.5" customHeight="1" spans="1:9">
      <c r="A222" s="54"/>
      <c r="B222" s="54"/>
      <c r="C222" s="53" t="s">
        <v>1967</v>
      </c>
      <c r="D222" s="53" t="s">
        <v>1933</v>
      </c>
      <c r="E222" s="53" t="s">
        <v>1932</v>
      </c>
      <c r="F222" s="53" t="s">
        <v>1933</v>
      </c>
      <c r="G222" s="53" t="s">
        <v>1975</v>
      </c>
      <c r="H222" s="53" t="s">
        <v>1952</v>
      </c>
      <c r="I222" s="57">
        <v>6</v>
      </c>
    </row>
    <row r="223" s="44" customFormat="1" ht="18.5" customHeight="1" spans="1:9">
      <c r="A223" s="54"/>
      <c r="B223" s="54"/>
      <c r="C223" s="53" t="s">
        <v>1967</v>
      </c>
      <c r="D223" s="53" t="s">
        <v>1976</v>
      </c>
      <c r="E223" s="53" t="s">
        <v>1977</v>
      </c>
      <c r="F223" s="53" t="s">
        <v>1976</v>
      </c>
      <c r="G223" s="53" t="s">
        <v>1978</v>
      </c>
      <c r="H223" s="53" t="s">
        <v>1952</v>
      </c>
      <c r="I223" s="57">
        <v>11.4</v>
      </c>
    </row>
    <row r="224" s="44" customFormat="1" ht="29" customHeight="1" spans="1:9">
      <c r="A224" s="54"/>
      <c r="B224" s="54"/>
      <c r="C224" s="53" t="s">
        <v>486</v>
      </c>
      <c r="D224" s="53" t="s">
        <v>1779</v>
      </c>
      <c r="E224" s="53" t="s">
        <v>1801</v>
      </c>
      <c r="F224" s="53" t="s">
        <v>1779</v>
      </c>
      <c r="G224" s="53" t="s">
        <v>1979</v>
      </c>
      <c r="H224" s="53" t="s">
        <v>1952</v>
      </c>
      <c r="I224" s="57">
        <v>10</v>
      </c>
    </row>
    <row r="225" s="44" customFormat="1" ht="18.5" customHeight="1" spans="1:9">
      <c r="A225" s="55"/>
      <c r="B225" s="55"/>
      <c r="C225" s="53" t="s">
        <v>1950</v>
      </c>
      <c r="D225" s="53" t="s">
        <v>1779</v>
      </c>
      <c r="E225" s="53" t="s">
        <v>1801</v>
      </c>
      <c r="F225" s="53" t="s">
        <v>1779</v>
      </c>
      <c r="G225" s="53" t="s">
        <v>1980</v>
      </c>
      <c r="H225" s="53" t="s">
        <v>1952</v>
      </c>
      <c r="I225" s="57">
        <v>100</v>
      </c>
    </row>
    <row r="226" s="44" customFormat="1" ht="18.5" customHeight="1" spans="1:9">
      <c r="A226" s="52" t="s">
        <v>1981</v>
      </c>
      <c r="B226" s="52" t="s">
        <v>101</v>
      </c>
      <c r="C226" s="53" t="s">
        <v>486</v>
      </c>
      <c r="D226" s="53" t="s">
        <v>1791</v>
      </c>
      <c r="E226" s="53" t="s">
        <v>1809</v>
      </c>
      <c r="F226" s="53" t="s">
        <v>1810</v>
      </c>
      <c r="G226" s="53" t="s">
        <v>1982</v>
      </c>
      <c r="H226" s="53" t="s">
        <v>1865</v>
      </c>
      <c r="I226" s="57">
        <v>2.4</v>
      </c>
    </row>
    <row r="227" s="44" customFormat="1" ht="18.5" customHeight="1" spans="1:9">
      <c r="A227" s="54"/>
      <c r="B227" s="54"/>
      <c r="C227" s="53" t="s">
        <v>486</v>
      </c>
      <c r="D227" s="53" t="s">
        <v>1779</v>
      </c>
      <c r="E227" s="53" t="s">
        <v>1801</v>
      </c>
      <c r="F227" s="53" t="s">
        <v>1779</v>
      </c>
      <c r="G227" s="53" t="s">
        <v>1983</v>
      </c>
      <c r="H227" s="53" t="s">
        <v>1865</v>
      </c>
      <c r="I227" s="57">
        <v>3</v>
      </c>
    </row>
    <row r="228" s="44" customFormat="1" ht="18.5" customHeight="1" spans="1:9">
      <c r="A228" s="55"/>
      <c r="B228" s="55"/>
      <c r="C228" s="53" t="s">
        <v>486</v>
      </c>
      <c r="D228" s="53" t="s">
        <v>1859</v>
      </c>
      <c r="E228" s="53" t="s">
        <v>1860</v>
      </c>
      <c r="F228" s="53" t="s">
        <v>1859</v>
      </c>
      <c r="G228" s="53" t="s">
        <v>1984</v>
      </c>
      <c r="H228" s="53" t="s">
        <v>1865</v>
      </c>
      <c r="I228" s="57">
        <v>10</v>
      </c>
    </row>
    <row r="229" s="44" customFormat="1" ht="18.5" customHeight="1" spans="1:9">
      <c r="A229" s="52" t="s">
        <v>1985</v>
      </c>
      <c r="B229" s="52" t="s">
        <v>103</v>
      </c>
      <c r="C229" s="53" t="s">
        <v>486</v>
      </c>
      <c r="D229" s="53" t="s">
        <v>1747</v>
      </c>
      <c r="E229" s="53" t="s">
        <v>1746</v>
      </c>
      <c r="F229" s="53" t="s">
        <v>1747</v>
      </c>
      <c r="G229" s="53" t="s">
        <v>1986</v>
      </c>
      <c r="H229" s="53" t="s">
        <v>1865</v>
      </c>
      <c r="I229" s="57">
        <v>5</v>
      </c>
    </row>
    <row r="230" s="44" customFormat="1" ht="18.5" customHeight="1" spans="1:9">
      <c r="A230" s="54"/>
      <c r="B230" s="54"/>
      <c r="C230" s="53" t="s">
        <v>1987</v>
      </c>
      <c r="D230" s="53" t="s">
        <v>1787</v>
      </c>
      <c r="E230" s="53" t="s">
        <v>1788</v>
      </c>
      <c r="F230" s="53" t="s">
        <v>1787</v>
      </c>
      <c r="G230" s="53" t="s">
        <v>1988</v>
      </c>
      <c r="H230" s="53" t="s">
        <v>1865</v>
      </c>
      <c r="I230" s="57">
        <v>4</v>
      </c>
    </row>
    <row r="231" s="44" customFormat="1" ht="18.5" customHeight="1" spans="1:9">
      <c r="A231" s="54"/>
      <c r="B231" s="54"/>
      <c r="C231" s="53" t="s">
        <v>486</v>
      </c>
      <c r="D231" s="53" t="s">
        <v>1787</v>
      </c>
      <c r="E231" s="53" t="s">
        <v>1788</v>
      </c>
      <c r="F231" s="53" t="s">
        <v>1787</v>
      </c>
      <c r="G231" s="53" t="s">
        <v>1989</v>
      </c>
      <c r="H231" s="53" t="s">
        <v>1865</v>
      </c>
      <c r="I231" s="57">
        <v>4</v>
      </c>
    </row>
    <row r="232" s="44" customFormat="1" ht="18.5" customHeight="1" spans="1:9">
      <c r="A232" s="54"/>
      <c r="B232" s="54"/>
      <c r="C232" s="53" t="s">
        <v>1987</v>
      </c>
      <c r="D232" s="53" t="s">
        <v>1756</v>
      </c>
      <c r="E232" s="53" t="s">
        <v>1755</v>
      </c>
      <c r="F232" s="53" t="s">
        <v>1756</v>
      </c>
      <c r="G232" s="53" t="s">
        <v>1990</v>
      </c>
      <c r="H232" s="53" t="s">
        <v>1865</v>
      </c>
      <c r="I232" s="57">
        <v>1.5</v>
      </c>
    </row>
    <row r="233" s="44" customFormat="1" ht="18.5" customHeight="1" spans="1:9">
      <c r="A233" s="54"/>
      <c r="B233" s="54"/>
      <c r="C233" s="53" t="s">
        <v>486</v>
      </c>
      <c r="D233" s="53" t="s">
        <v>1756</v>
      </c>
      <c r="E233" s="53" t="s">
        <v>1755</v>
      </c>
      <c r="F233" s="53" t="s">
        <v>1756</v>
      </c>
      <c r="G233" s="53" t="s">
        <v>1991</v>
      </c>
      <c r="H233" s="53" t="s">
        <v>1865</v>
      </c>
      <c r="I233" s="57">
        <v>1.5</v>
      </c>
    </row>
    <row r="234" s="44" customFormat="1" ht="18.5" customHeight="1" spans="1:9">
      <c r="A234" s="54"/>
      <c r="B234" s="54"/>
      <c r="C234" s="53" t="s">
        <v>486</v>
      </c>
      <c r="D234" s="53" t="s">
        <v>1992</v>
      </c>
      <c r="E234" s="53" t="s">
        <v>1993</v>
      </c>
      <c r="F234" s="53" t="s">
        <v>1992</v>
      </c>
      <c r="G234" s="53" t="s">
        <v>1994</v>
      </c>
      <c r="H234" s="53" t="s">
        <v>1865</v>
      </c>
      <c r="I234" s="57">
        <v>0.5</v>
      </c>
    </row>
    <row r="235" s="44" customFormat="1" ht="18.5" customHeight="1" spans="1:9">
      <c r="A235" s="54"/>
      <c r="B235" s="54"/>
      <c r="C235" s="53" t="s">
        <v>486</v>
      </c>
      <c r="D235" s="53" t="s">
        <v>1764</v>
      </c>
      <c r="E235" s="53" t="s">
        <v>1879</v>
      </c>
      <c r="F235" s="53" t="s">
        <v>1764</v>
      </c>
      <c r="G235" s="53" t="s">
        <v>1995</v>
      </c>
      <c r="H235" s="53" t="s">
        <v>1865</v>
      </c>
      <c r="I235" s="57">
        <v>1.8</v>
      </c>
    </row>
    <row r="236" s="44" customFormat="1" ht="18.5" customHeight="1" spans="1:9">
      <c r="A236" s="54"/>
      <c r="B236" s="54"/>
      <c r="C236" s="53" t="s">
        <v>1987</v>
      </c>
      <c r="D236" s="53" t="s">
        <v>1763</v>
      </c>
      <c r="E236" s="53" t="s">
        <v>1762</v>
      </c>
      <c r="F236" s="53" t="s">
        <v>1763</v>
      </c>
      <c r="G236" s="53" t="s">
        <v>1996</v>
      </c>
      <c r="H236" s="53" t="s">
        <v>1865</v>
      </c>
      <c r="I236" s="57">
        <v>1.5</v>
      </c>
    </row>
    <row r="237" s="44" customFormat="1" ht="18.5" customHeight="1" spans="1:9">
      <c r="A237" s="54"/>
      <c r="B237" s="54"/>
      <c r="C237" s="53" t="s">
        <v>486</v>
      </c>
      <c r="D237" s="53" t="s">
        <v>1763</v>
      </c>
      <c r="E237" s="53" t="s">
        <v>1762</v>
      </c>
      <c r="F237" s="53" t="s">
        <v>1763</v>
      </c>
      <c r="G237" s="53" t="s">
        <v>1997</v>
      </c>
      <c r="H237" s="53" t="s">
        <v>1865</v>
      </c>
      <c r="I237" s="57">
        <v>1.5</v>
      </c>
    </row>
    <row r="238" s="44" customFormat="1" ht="18.5" customHeight="1" spans="1:9">
      <c r="A238" s="54"/>
      <c r="B238" s="54"/>
      <c r="C238" s="53" t="s">
        <v>486</v>
      </c>
      <c r="D238" s="53" t="s">
        <v>1998</v>
      </c>
      <c r="E238" s="53" t="s">
        <v>1767</v>
      </c>
      <c r="F238" s="53" t="s">
        <v>1768</v>
      </c>
      <c r="G238" s="53" t="s">
        <v>1999</v>
      </c>
      <c r="H238" s="53" t="s">
        <v>1865</v>
      </c>
      <c r="I238" s="57">
        <v>2.4</v>
      </c>
    </row>
    <row r="239" s="44" customFormat="1" ht="18.5" customHeight="1" spans="1:9">
      <c r="A239" s="54"/>
      <c r="B239" s="54"/>
      <c r="C239" s="53" t="s">
        <v>486</v>
      </c>
      <c r="D239" s="53" t="s">
        <v>1769</v>
      </c>
      <c r="E239" s="53" t="s">
        <v>2000</v>
      </c>
      <c r="F239" s="53" t="s">
        <v>2001</v>
      </c>
      <c r="G239" s="53" t="s">
        <v>2002</v>
      </c>
      <c r="H239" s="53" t="s">
        <v>1865</v>
      </c>
      <c r="I239" s="57">
        <v>2.4</v>
      </c>
    </row>
    <row r="240" s="44" customFormat="1" ht="18.5" customHeight="1" spans="1:9">
      <c r="A240" s="54"/>
      <c r="B240" s="54"/>
      <c r="C240" s="53" t="s">
        <v>486</v>
      </c>
      <c r="D240" s="53" t="s">
        <v>1791</v>
      </c>
      <c r="E240" s="53" t="s">
        <v>1809</v>
      </c>
      <c r="F240" s="53" t="s">
        <v>1810</v>
      </c>
      <c r="G240" s="53" t="s">
        <v>2003</v>
      </c>
      <c r="H240" s="53" t="s">
        <v>1865</v>
      </c>
      <c r="I240" s="57">
        <v>1.5</v>
      </c>
    </row>
    <row r="241" s="44" customFormat="1" ht="18.5" customHeight="1" spans="1:9">
      <c r="A241" s="54"/>
      <c r="B241" s="54"/>
      <c r="C241" s="53" t="s">
        <v>1987</v>
      </c>
      <c r="D241" s="53" t="s">
        <v>1791</v>
      </c>
      <c r="E241" s="53" t="s">
        <v>1809</v>
      </c>
      <c r="F241" s="53" t="s">
        <v>1810</v>
      </c>
      <c r="G241" s="53" t="s">
        <v>2003</v>
      </c>
      <c r="H241" s="53" t="s">
        <v>1865</v>
      </c>
      <c r="I241" s="57">
        <v>1.5</v>
      </c>
    </row>
    <row r="242" s="44" customFormat="1" ht="18.5" customHeight="1" spans="1:9">
      <c r="A242" s="54"/>
      <c r="B242" s="54"/>
      <c r="C242" s="53" t="s">
        <v>486</v>
      </c>
      <c r="D242" s="53" t="s">
        <v>1779</v>
      </c>
      <c r="E242" s="53" t="s">
        <v>1801</v>
      </c>
      <c r="F242" s="53" t="s">
        <v>1779</v>
      </c>
      <c r="G242" s="53" t="s">
        <v>2004</v>
      </c>
      <c r="H242" s="53" t="s">
        <v>1865</v>
      </c>
      <c r="I242" s="57">
        <v>5</v>
      </c>
    </row>
    <row r="243" s="44" customFormat="1" ht="18.5" customHeight="1" spans="1:9">
      <c r="A243" s="54"/>
      <c r="B243" s="54"/>
      <c r="C243" s="53" t="s">
        <v>1987</v>
      </c>
      <c r="D243" s="53" t="s">
        <v>1779</v>
      </c>
      <c r="E243" s="53" t="s">
        <v>2005</v>
      </c>
      <c r="F243" s="53" t="s">
        <v>2006</v>
      </c>
      <c r="G243" s="53" t="s">
        <v>2004</v>
      </c>
      <c r="H243" s="53" t="s">
        <v>1865</v>
      </c>
      <c r="I243" s="57">
        <v>6</v>
      </c>
    </row>
    <row r="244" s="44" customFormat="1" ht="18.5" customHeight="1" spans="1:9">
      <c r="A244" s="55"/>
      <c r="B244" s="55"/>
      <c r="C244" s="53" t="s">
        <v>486</v>
      </c>
      <c r="D244" s="53" t="s">
        <v>2007</v>
      </c>
      <c r="E244" s="53" t="s">
        <v>1860</v>
      </c>
      <c r="F244" s="53" t="s">
        <v>1859</v>
      </c>
      <c r="G244" s="53" t="s">
        <v>2008</v>
      </c>
      <c r="H244" s="53" t="s">
        <v>1865</v>
      </c>
      <c r="I244" s="57">
        <v>3</v>
      </c>
    </row>
    <row r="245" s="44" customFormat="1" ht="18.5" customHeight="1" spans="1:9">
      <c r="A245" s="52" t="s">
        <v>2009</v>
      </c>
      <c r="B245" s="52" t="s">
        <v>105</v>
      </c>
      <c r="C245" s="53" t="s">
        <v>486</v>
      </c>
      <c r="D245" s="53" t="s">
        <v>1747</v>
      </c>
      <c r="E245" s="53" t="s">
        <v>1746</v>
      </c>
      <c r="F245" s="53" t="s">
        <v>1747</v>
      </c>
      <c r="G245" s="53" t="s">
        <v>2010</v>
      </c>
      <c r="H245" s="53" t="s">
        <v>2011</v>
      </c>
      <c r="I245" s="57">
        <v>1</v>
      </c>
    </row>
    <row r="246" s="44" customFormat="1" ht="29" customHeight="1" spans="1:9">
      <c r="A246" s="54"/>
      <c r="B246" s="54"/>
      <c r="C246" s="53" t="s">
        <v>2012</v>
      </c>
      <c r="D246" s="53" t="s">
        <v>2013</v>
      </c>
      <c r="E246" s="53" t="s">
        <v>1875</v>
      </c>
      <c r="F246" s="53" t="s">
        <v>1874</v>
      </c>
      <c r="G246" s="53" t="s">
        <v>2014</v>
      </c>
      <c r="H246" s="53" t="s">
        <v>2015</v>
      </c>
      <c r="I246" s="57">
        <v>2</v>
      </c>
    </row>
    <row r="247" s="44" customFormat="1" ht="29" customHeight="1" spans="1:9">
      <c r="A247" s="54"/>
      <c r="B247" s="54"/>
      <c r="C247" s="53" t="s">
        <v>2012</v>
      </c>
      <c r="D247" s="53" t="s">
        <v>2013</v>
      </c>
      <c r="E247" s="53" t="s">
        <v>1993</v>
      </c>
      <c r="F247" s="53" t="s">
        <v>1992</v>
      </c>
      <c r="G247" s="53" t="s">
        <v>2014</v>
      </c>
      <c r="H247" s="53" t="s">
        <v>2016</v>
      </c>
      <c r="I247" s="57">
        <v>0.5</v>
      </c>
    </row>
    <row r="248" s="44" customFormat="1" ht="18.5" customHeight="1" spans="1:9">
      <c r="A248" s="54"/>
      <c r="B248" s="54"/>
      <c r="C248" s="53" t="s">
        <v>486</v>
      </c>
      <c r="D248" s="53" t="s">
        <v>1758</v>
      </c>
      <c r="E248" s="53" t="s">
        <v>1757</v>
      </c>
      <c r="F248" s="53" t="s">
        <v>1758</v>
      </c>
      <c r="G248" s="53" t="s">
        <v>2017</v>
      </c>
      <c r="H248" s="53" t="s">
        <v>2018</v>
      </c>
      <c r="I248" s="57">
        <v>1.1</v>
      </c>
    </row>
    <row r="249" s="44" customFormat="1" ht="18.5" customHeight="1" spans="1:9">
      <c r="A249" s="54"/>
      <c r="B249" s="54"/>
      <c r="C249" s="53" t="s">
        <v>486</v>
      </c>
      <c r="D249" s="53" t="s">
        <v>2013</v>
      </c>
      <c r="E249" s="53" t="s">
        <v>1762</v>
      </c>
      <c r="F249" s="53" t="s">
        <v>1763</v>
      </c>
      <c r="G249" s="53" t="s">
        <v>2017</v>
      </c>
      <c r="H249" s="53" t="s">
        <v>2019</v>
      </c>
      <c r="I249" s="57">
        <v>0.6</v>
      </c>
    </row>
    <row r="250" s="44" customFormat="1" ht="18.5" customHeight="1" spans="1:9">
      <c r="A250" s="54"/>
      <c r="B250" s="54"/>
      <c r="C250" s="53" t="s">
        <v>2020</v>
      </c>
      <c r="D250" s="53" t="s">
        <v>1763</v>
      </c>
      <c r="E250" s="53" t="s">
        <v>1762</v>
      </c>
      <c r="F250" s="53" t="s">
        <v>1763</v>
      </c>
      <c r="G250" s="53" t="s">
        <v>2017</v>
      </c>
      <c r="H250" s="53" t="s">
        <v>2011</v>
      </c>
      <c r="I250" s="57">
        <v>1</v>
      </c>
    </row>
    <row r="251" s="44" customFormat="1" ht="18.5" customHeight="1" spans="1:9">
      <c r="A251" s="54"/>
      <c r="B251" s="54"/>
      <c r="C251" s="53" t="s">
        <v>486</v>
      </c>
      <c r="D251" s="53" t="s">
        <v>1769</v>
      </c>
      <c r="E251" s="53" t="s">
        <v>1919</v>
      </c>
      <c r="F251" s="53" t="s">
        <v>1920</v>
      </c>
      <c r="G251" s="53" t="s">
        <v>2017</v>
      </c>
      <c r="H251" s="53" t="s">
        <v>2018</v>
      </c>
      <c r="I251" s="57">
        <v>0.8</v>
      </c>
    </row>
    <row r="252" s="44" customFormat="1" ht="18.5" customHeight="1" spans="1:9">
      <c r="A252" s="54"/>
      <c r="B252" s="54"/>
      <c r="C252" s="53" t="s">
        <v>486</v>
      </c>
      <c r="D252" s="53" t="s">
        <v>1769</v>
      </c>
      <c r="E252" s="53" t="s">
        <v>1844</v>
      </c>
      <c r="F252" s="53" t="s">
        <v>1845</v>
      </c>
      <c r="G252" s="53" t="s">
        <v>2017</v>
      </c>
      <c r="H252" s="53" t="s">
        <v>2011</v>
      </c>
      <c r="I252" s="57">
        <v>0.5</v>
      </c>
    </row>
    <row r="253" s="44" customFormat="1" ht="18.5" customHeight="1" spans="1:9">
      <c r="A253" s="54"/>
      <c r="B253" s="54"/>
      <c r="C253" s="53" t="s">
        <v>486</v>
      </c>
      <c r="D253" s="53" t="s">
        <v>1769</v>
      </c>
      <c r="E253" s="53" t="s">
        <v>1927</v>
      </c>
      <c r="F253" s="53" t="s">
        <v>1928</v>
      </c>
      <c r="G253" s="53" t="s">
        <v>2017</v>
      </c>
      <c r="H253" s="53" t="s">
        <v>2011</v>
      </c>
      <c r="I253" s="57">
        <v>0.5</v>
      </c>
    </row>
    <row r="254" s="44" customFormat="1" ht="18.5" customHeight="1" spans="1:9">
      <c r="A254" s="54"/>
      <c r="B254" s="54"/>
      <c r="C254" s="53" t="s">
        <v>486</v>
      </c>
      <c r="D254" s="53" t="s">
        <v>1791</v>
      </c>
      <c r="E254" s="53" t="s">
        <v>1772</v>
      </c>
      <c r="F254" s="53" t="s">
        <v>1773</v>
      </c>
      <c r="G254" s="53" t="s">
        <v>2021</v>
      </c>
      <c r="H254" s="53" t="s">
        <v>2011</v>
      </c>
      <c r="I254" s="57">
        <v>0.5</v>
      </c>
    </row>
    <row r="255" s="44" customFormat="1" ht="18.5" customHeight="1" spans="1:9">
      <c r="A255" s="54"/>
      <c r="B255" s="54"/>
      <c r="C255" s="53" t="s">
        <v>486</v>
      </c>
      <c r="D255" s="53" t="s">
        <v>1779</v>
      </c>
      <c r="E255" s="53" t="s">
        <v>1775</v>
      </c>
      <c r="F255" s="53" t="s">
        <v>1776</v>
      </c>
      <c r="G255" s="53" t="s">
        <v>2022</v>
      </c>
      <c r="H255" s="53" t="s">
        <v>2023</v>
      </c>
      <c r="I255" s="57">
        <v>3.7</v>
      </c>
    </row>
    <row r="256" s="44" customFormat="1" ht="18.5" customHeight="1" spans="1:9">
      <c r="A256" s="54"/>
      <c r="B256" s="54"/>
      <c r="C256" s="53" t="s">
        <v>486</v>
      </c>
      <c r="D256" s="53" t="s">
        <v>1779</v>
      </c>
      <c r="E256" s="53" t="s">
        <v>1775</v>
      </c>
      <c r="F256" s="53" t="s">
        <v>1776</v>
      </c>
      <c r="G256" s="53" t="s">
        <v>2022</v>
      </c>
      <c r="H256" s="53" t="s">
        <v>2023</v>
      </c>
      <c r="I256" s="57">
        <v>4</v>
      </c>
    </row>
    <row r="257" s="44" customFormat="1" ht="29" customHeight="1" spans="1:9">
      <c r="A257" s="54"/>
      <c r="B257" s="54"/>
      <c r="C257" s="53" t="s">
        <v>2012</v>
      </c>
      <c r="D257" s="53" t="s">
        <v>1976</v>
      </c>
      <c r="E257" s="53" t="s">
        <v>1977</v>
      </c>
      <c r="F257" s="53" t="s">
        <v>1976</v>
      </c>
      <c r="G257" s="53" t="s">
        <v>2014</v>
      </c>
      <c r="H257" s="53" t="s">
        <v>2024</v>
      </c>
      <c r="I257" s="57">
        <v>2</v>
      </c>
    </row>
    <row r="258" s="44" customFormat="1" ht="29" customHeight="1" spans="1:9">
      <c r="A258" s="55"/>
      <c r="B258" s="55"/>
      <c r="C258" s="53" t="s">
        <v>2012</v>
      </c>
      <c r="D258" s="53" t="s">
        <v>1812</v>
      </c>
      <c r="E258" s="53" t="s">
        <v>1813</v>
      </c>
      <c r="F258" s="53" t="s">
        <v>1812</v>
      </c>
      <c r="G258" s="53" t="s">
        <v>2025</v>
      </c>
      <c r="H258" s="53" t="s">
        <v>2026</v>
      </c>
      <c r="I258" s="57">
        <v>1.5</v>
      </c>
    </row>
    <row r="259" s="44" customFormat="1" ht="29.75" customHeight="1" spans="1:9">
      <c r="A259" s="52" t="s">
        <v>2027</v>
      </c>
      <c r="B259" s="52" t="s">
        <v>107</v>
      </c>
      <c r="C259" s="53" t="s">
        <v>2028</v>
      </c>
      <c r="D259" s="53" t="s">
        <v>2029</v>
      </c>
      <c r="E259" s="53" t="s">
        <v>1746</v>
      </c>
      <c r="F259" s="53" t="s">
        <v>1747</v>
      </c>
      <c r="G259" s="53" t="s">
        <v>2017</v>
      </c>
      <c r="H259" s="53" t="s">
        <v>1811</v>
      </c>
      <c r="I259" s="57">
        <v>0.7</v>
      </c>
    </row>
    <row r="260" s="44" customFormat="1" ht="29.75" customHeight="1" spans="1:9">
      <c r="A260" s="54"/>
      <c r="B260" s="54"/>
      <c r="C260" s="53" t="s">
        <v>2028</v>
      </c>
      <c r="D260" s="53" t="s">
        <v>2030</v>
      </c>
      <c r="E260" s="53" t="s">
        <v>1788</v>
      </c>
      <c r="F260" s="53" t="s">
        <v>1787</v>
      </c>
      <c r="G260" s="53" t="s">
        <v>2017</v>
      </c>
      <c r="H260" s="53" t="s">
        <v>1811</v>
      </c>
      <c r="I260" s="57">
        <v>0.7</v>
      </c>
    </row>
    <row r="261" s="44" customFormat="1" ht="29.75" customHeight="1" spans="1:9">
      <c r="A261" s="54"/>
      <c r="B261" s="54"/>
      <c r="C261" s="53" t="s">
        <v>2028</v>
      </c>
      <c r="D261" s="53" t="s">
        <v>1756</v>
      </c>
      <c r="E261" s="53" t="s">
        <v>1755</v>
      </c>
      <c r="F261" s="53" t="s">
        <v>1756</v>
      </c>
      <c r="G261" s="53" t="s">
        <v>2017</v>
      </c>
      <c r="H261" s="53" t="s">
        <v>1811</v>
      </c>
      <c r="I261" s="57">
        <v>0.7</v>
      </c>
    </row>
    <row r="262" s="44" customFormat="1" ht="29.75" customHeight="1" spans="1:9">
      <c r="A262" s="54"/>
      <c r="B262" s="54"/>
      <c r="C262" s="53" t="s">
        <v>2028</v>
      </c>
      <c r="D262" s="53" t="s">
        <v>1764</v>
      </c>
      <c r="E262" s="53" t="s">
        <v>1879</v>
      </c>
      <c r="F262" s="53" t="s">
        <v>1764</v>
      </c>
      <c r="G262" s="53" t="s">
        <v>2017</v>
      </c>
      <c r="H262" s="53" t="s">
        <v>1811</v>
      </c>
      <c r="I262" s="57">
        <v>0.4</v>
      </c>
    </row>
    <row r="263" s="44" customFormat="1" ht="29.75" customHeight="1" spans="1:9">
      <c r="A263" s="54"/>
      <c r="B263" s="54"/>
      <c r="C263" s="53" t="s">
        <v>2028</v>
      </c>
      <c r="D263" s="53" t="s">
        <v>2031</v>
      </c>
      <c r="E263" s="53" t="s">
        <v>1775</v>
      </c>
      <c r="F263" s="53" t="s">
        <v>1776</v>
      </c>
      <c r="G263" s="53" t="s">
        <v>2017</v>
      </c>
      <c r="H263" s="53" t="s">
        <v>1811</v>
      </c>
      <c r="I263" s="57">
        <v>0.2</v>
      </c>
    </row>
    <row r="264" s="44" customFormat="1" ht="29.75" customHeight="1" spans="1:9">
      <c r="A264" s="54"/>
      <c r="B264" s="54"/>
      <c r="C264" s="53" t="s">
        <v>2028</v>
      </c>
      <c r="D264" s="53" t="s">
        <v>1791</v>
      </c>
      <c r="E264" s="53" t="s">
        <v>1809</v>
      </c>
      <c r="F264" s="53" t="s">
        <v>1810</v>
      </c>
      <c r="G264" s="53" t="s">
        <v>2017</v>
      </c>
      <c r="H264" s="53" t="s">
        <v>1811</v>
      </c>
      <c r="I264" s="57">
        <v>0.3</v>
      </c>
    </row>
    <row r="265" s="44" customFormat="1" ht="18.5" customHeight="1" spans="1:9">
      <c r="A265" s="54"/>
      <c r="B265" s="54"/>
      <c r="C265" s="53" t="s">
        <v>2032</v>
      </c>
      <c r="D265" s="53" t="s">
        <v>2033</v>
      </c>
      <c r="E265" s="53" t="s">
        <v>1792</v>
      </c>
      <c r="F265" s="53" t="s">
        <v>1782</v>
      </c>
      <c r="G265" s="53" t="s">
        <v>2017</v>
      </c>
      <c r="H265" s="53" t="s">
        <v>2034</v>
      </c>
      <c r="I265" s="57">
        <v>0.9</v>
      </c>
    </row>
    <row r="266" s="44" customFormat="1" ht="18.5" customHeight="1" spans="1:9">
      <c r="A266" s="55"/>
      <c r="B266" s="55"/>
      <c r="C266" s="53" t="s">
        <v>486</v>
      </c>
      <c r="D266" s="53" t="s">
        <v>2035</v>
      </c>
      <c r="E266" s="53" t="s">
        <v>1792</v>
      </c>
      <c r="F266" s="53" t="s">
        <v>1782</v>
      </c>
      <c r="G266" s="53" t="s">
        <v>2017</v>
      </c>
      <c r="H266" s="53" t="s">
        <v>2036</v>
      </c>
      <c r="I266" s="57">
        <v>5.1</v>
      </c>
    </row>
    <row r="267" s="44" customFormat="1" ht="26" customHeight="1" spans="1:9">
      <c r="A267" s="52" t="s">
        <v>2037</v>
      </c>
      <c r="B267" s="52" t="s">
        <v>109</v>
      </c>
      <c r="C267" s="53" t="s">
        <v>2038</v>
      </c>
      <c r="D267" s="53" t="s">
        <v>2039</v>
      </c>
      <c r="E267" s="53" t="s">
        <v>1746</v>
      </c>
      <c r="F267" s="53" t="s">
        <v>1747</v>
      </c>
      <c r="G267" s="53" t="s">
        <v>2040</v>
      </c>
      <c r="H267" s="53" t="s">
        <v>2041</v>
      </c>
      <c r="I267" s="57">
        <v>3.5</v>
      </c>
    </row>
    <row r="268" s="44" customFormat="1" ht="26" customHeight="1" spans="1:9">
      <c r="A268" s="54"/>
      <c r="B268" s="54"/>
      <c r="C268" s="53" t="s">
        <v>2038</v>
      </c>
      <c r="D268" s="53" t="s">
        <v>2030</v>
      </c>
      <c r="E268" s="53" t="s">
        <v>1788</v>
      </c>
      <c r="F268" s="53" t="s">
        <v>1787</v>
      </c>
      <c r="G268" s="53" t="s">
        <v>2040</v>
      </c>
      <c r="H268" s="53" t="s">
        <v>1761</v>
      </c>
      <c r="I268" s="57">
        <v>25</v>
      </c>
    </row>
    <row r="269" s="44" customFormat="1" ht="29" customHeight="1" spans="1:9">
      <c r="A269" s="54"/>
      <c r="B269" s="54"/>
      <c r="C269" s="53" t="s">
        <v>2042</v>
      </c>
      <c r="D269" s="53" t="s">
        <v>2043</v>
      </c>
      <c r="E269" s="53" t="s">
        <v>1757</v>
      </c>
      <c r="F269" s="53" t="s">
        <v>1758</v>
      </c>
      <c r="G269" s="53" t="s">
        <v>2043</v>
      </c>
      <c r="H269" s="53" t="s">
        <v>2044</v>
      </c>
      <c r="I269" s="57">
        <v>2</v>
      </c>
    </row>
    <row r="270" s="44" customFormat="1" ht="18.5" customHeight="1" spans="1:9">
      <c r="A270" s="54"/>
      <c r="B270" s="54"/>
      <c r="C270" s="53" t="s">
        <v>2045</v>
      </c>
      <c r="D270" s="53" t="s">
        <v>2013</v>
      </c>
      <c r="E270" s="53" t="s">
        <v>1760</v>
      </c>
      <c r="F270" s="53" t="s">
        <v>1759</v>
      </c>
      <c r="G270" s="53" t="s">
        <v>2046</v>
      </c>
      <c r="H270" s="53" t="s">
        <v>2041</v>
      </c>
      <c r="I270" s="57">
        <v>2</v>
      </c>
    </row>
    <row r="271" s="44" customFormat="1" ht="18.5" customHeight="1" spans="1:9">
      <c r="A271" s="54"/>
      <c r="B271" s="54"/>
      <c r="C271" s="53" t="s">
        <v>2047</v>
      </c>
      <c r="D271" s="53" t="s">
        <v>1763</v>
      </c>
      <c r="E271" s="53" t="s">
        <v>1762</v>
      </c>
      <c r="F271" s="53" t="s">
        <v>1763</v>
      </c>
      <c r="G271" s="53" t="s">
        <v>2048</v>
      </c>
      <c r="H271" s="53" t="s">
        <v>1865</v>
      </c>
      <c r="I271" s="57">
        <v>2</v>
      </c>
    </row>
    <row r="272" s="44" customFormat="1" ht="29" customHeight="1" spans="1:9">
      <c r="A272" s="54"/>
      <c r="B272" s="54"/>
      <c r="C272" s="53" t="s">
        <v>2049</v>
      </c>
      <c r="D272" s="53" t="s">
        <v>1763</v>
      </c>
      <c r="E272" s="53" t="s">
        <v>1762</v>
      </c>
      <c r="F272" s="53" t="s">
        <v>1763</v>
      </c>
      <c r="G272" s="53" t="s">
        <v>2050</v>
      </c>
      <c r="H272" s="53" t="s">
        <v>1842</v>
      </c>
      <c r="I272" s="57">
        <v>1</v>
      </c>
    </row>
    <row r="273" s="44" customFormat="1" ht="29" customHeight="1" spans="1:9">
      <c r="A273" s="54"/>
      <c r="B273" s="54"/>
      <c r="C273" s="53" t="s">
        <v>2049</v>
      </c>
      <c r="D273" s="53" t="s">
        <v>1763</v>
      </c>
      <c r="E273" s="53" t="s">
        <v>1762</v>
      </c>
      <c r="F273" s="53" t="s">
        <v>1763</v>
      </c>
      <c r="G273" s="53" t="s">
        <v>2050</v>
      </c>
      <c r="H273" s="53" t="s">
        <v>1865</v>
      </c>
      <c r="I273" s="57">
        <v>1.5</v>
      </c>
    </row>
    <row r="274" s="44" customFormat="1" ht="18.5" customHeight="1" spans="1:9">
      <c r="A274" s="54"/>
      <c r="B274" s="54"/>
      <c r="C274" s="53" t="s">
        <v>486</v>
      </c>
      <c r="D274" s="53" t="s">
        <v>1763</v>
      </c>
      <c r="E274" s="53" t="s">
        <v>1762</v>
      </c>
      <c r="F274" s="53" t="s">
        <v>1763</v>
      </c>
      <c r="G274" s="53" t="s">
        <v>1763</v>
      </c>
      <c r="H274" s="53" t="s">
        <v>1865</v>
      </c>
      <c r="I274" s="57">
        <v>2.5</v>
      </c>
    </row>
    <row r="275" s="44" customFormat="1" ht="29" customHeight="1" spans="1:9">
      <c r="A275" s="54"/>
      <c r="B275" s="54"/>
      <c r="C275" s="53" t="s">
        <v>2042</v>
      </c>
      <c r="D275" s="53" t="s">
        <v>2051</v>
      </c>
      <c r="E275" s="53" t="s">
        <v>1765</v>
      </c>
      <c r="F275" s="53" t="s">
        <v>1766</v>
      </c>
      <c r="G275" s="53" t="s">
        <v>2051</v>
      </c>
      <c r="H275" s="53" t="s">
        <v>2044</v>
      </c>
      <c r="I275" s="57">
        <v>3</v>
      </c>
    </row>
    <row r="276" s="44" customFormat="1" ht="18.5" customHeight="1" spans="1:9">
      <c r="A276" s="54"/>
      <c r="B276" s="54"/>
      <c r="C276" s="53" t="s">
        <v>2038</v>
      </c>
      <c r="D276" s="53" t="s">
        <v>2052</v>
      </c>
      <c r="E276" s="53" t="s">
        <v>1889</v>
      </c>
      <c r="F276" s="53" t="s">
        <v>1888</v>
      </c>
      <c r="G276" s="53" t="s">
        <v>2053</v>
      </c>
      <c r="H276" s="53" t="s">
        <v>2044</v>
      </c>
      <c r="I276" s="57">
        <v>2.5</v>
      </c>
    </row>
    <row r="277" s="44" customFormat="1" ht="18.5" customHeight="1" spans="1:9">
      <c r="A277" s="54"/>
      <c r="B277" s="54"/>
      <c r="C277" s="53" t="s">
        <v>486</v>
      </c>
      <c r="D277" s="53" t="s">
        <v>1832</v>
      </c>
      <c r="E277" s="53" t="s">
        <v>1767</v>
      </c>
      <c r="F277" s="53" t="s">
        <v>1768</v>
      </c>
      <c r="G277" s="53" t="s">
        <v>1832</v>
      </c>
      <c r="H277" s="53" t="s">
        <v>1865</v>
      </c>
      <c r="I277" s="57">
        <v>6</v>
      </c>
    </row>
    <row r="278" s="44" customFormat="1" ht="18.5" customHeight="1" spans="1:9">
      <c r="A278" s="54"/>
      <c r="B278" s="54"/>
      <c r="C278" s="53" t="s">
        <v>2038</v>
      </c>
      <c r="D278" s="53" t="s">
        <v>1832</v>
      </c>
      <c r="E278" s="53" t="s">
        <v>1767</v>
      </c>
      <c r="F278" s="53" t="s">
        <v>1768</v>
      </c>
      <c r="G278" s="53" t="s">
        <v>1832</v>
      </c>
      <c r="H278" s="53" t="s">
        <v>2044</v>
      </c>
      <c r="I278" s="57">
        <v>4</v>
      </c>
    </row>
    <row r="279" s="44" customFormat="1" ht="29" customHeight="1" spans="1:9">
      <c r="A279" s="54"/>
      <c r="B279" s="54"/>
      <c r="C279" s="53" t="s">
        <v>2042</v>
      </c>
      <c r="D279" s="53" t="s">
        <v>1832</v>
      </c>
      <c r="E279" s="53" t="s">
        <v>1767</v>
      </c>
      <c r="F279" s="53" t="s">
        <v>1768</v>
      </c>
      <c r="G279" s="53" t="s">
        <v>2054</v>
      </c>
      <c r="H279" s="53" t="s">
        <v>1865</v>
      </c>
      <c r="I279" s="57">
        <v>2</v>
      </c>
    </row>
    <row r="280" s="44" customFormat="1" ht="18.5" customHeight="1" spans="1:9">
      <c r="A280" s="54"/>
      <c r="B280" s="54"/>
      <c r="C280" s="53" t="s">
        <v>2045</v>
      </c>
      <c r="D280" s="53" t="s">
        <v>1832</v>
      </c>
      <c r="E280" s="53" t="s">
        <v>1767</v>
      </c>
      <c r="F280" s="53" t="s">
        <v>1768</v>
      </c>
      <c r="G280" s="53" t="s">
        <v>1832</v>
      </c>
      <c r="H280" s="53" t="s">
        <v>2044</v>
      </c>
      <c r="I280" s="57">
        <v>2</v>
      </c>
    </row>
    <row r="281" s="44" customFormat="1" ht="18.5" customHeight="1" spans="1:9">
      <c r="A281" s="54"/>
      <c r="B281" s="54"/>
      <c r="C281" s="53" t="s">
        <v>2055</v>
      </c>
      <c r="D281" s="53" t="s">
        <v>2056</v>
      </c>
      <c r="E281" s="53" t="s">
        <v>1893</v>
      </c>
      <c r="F281" s="53" t="s">
        <v>1892</v>
      </c>
      <c r="G281" s="53" t="s">
        <v>2056</v>
      </c>
      <c r="H281" s="53" t="s">
        <v>1865</v>
      </c>
      <c r="I281" s="57">
        <v>8</v>
      </c>
    </row>
    <row r="282" s="44" customFormat="1" ht="29" customHeight="1" spans="1:9">
      <c r="A282" s="54"/>
      <c r="B282" s="54"/>
      <c r="C282" s="53" t="s">
        <v>2047</v>
      </c>
      <c r="D282" s="53" t="s">
        <v>2057</v>
      </c>
      <c r="E282" s="53" t="s">
        <v>2058</v>
      </c>
      <c r="F282" s="53" t="s">
        <v>2059</v>
      </c>
      <c r="G282" s="53" t="s">
        <v>2057</v>
      </c>
      <c r="H282" s="53" t="s">
        <v>1865</v>
      </c>
      <c r="I282" s="57">
        <v>3.1</v>
      </c>
    </row>
    <row r="283" s="44" customFormat="1" ht="29" customHeight="1" spans="1:9">
      <c r="A283" s="54"/>
      <c r="B283" s="54"/>
      <c r="C283" s="53" t="s">
        <v>2055</v>
      </c>
      <c r="D283" s="53" t="s">
        <v>2057</v>
      </c>
      <c r="E283" s="53" t="s">
        <v>2058</v>
      </c>
      <c r="F283" s="53" t="s">
        <v>2059</v>
      </c>
      <c r="G283" s="53" t="s">
        <v>2060</v>
      </c>
      <c r="H283" s="53" t="s">
        <v>2044</v>
      </c>
      <c r="I283" s="57">
        <v>1</v>
      </c>
    </row>
    <row r="284" s="44" customFormat="1" ht="29" customHeight="1" spans="1:9">
      <c r="A284" s="54"/>
      <c r="B284" s="54"/>
      <c r="C284" s="53" t="s">
        <v>2049</v>
      </c>
      <c r="D284" s="53" t="s">
        <v>2057</v>
      </c>
      <c r="E284" s="53" t="s">
        <v>2058</v>
      </c>
      <c r="F284" s="53" t="s">
        <v>2059</v>
      </c>
      <c r="G284" s="53" t="s">
        <v>2051</v>
      </c>
      <c r="H284" s="53" t="s">
        <v>2044</v>
      </c>
      <c r="I284" s="57">
        <v>5</v>
      </c>
    </row>
    <row r="285" s="44" customFormat="1" ht="18.5" customHeight="1" spans="1:9">
      <c r="A285" s="54"/>
      <c r="B285" s="54"/>
      <c r="C285" s="53" t="s">
        <v>486</v>
      </c>
      <c r="D285" s="53" t="s">
        <v>2061</v>
      </c>
      <c r="E285" s="53" t="s">
        <v>1923</v>
      </c>
      <c r="F285" s="53" t="s">
        <v>1924</v>
      </c>
      <c r="G285" s="53" t="s">
        <v>2061</v>
      </c>
      <c r="H285" s="53" t="s">
        <v>1865</v>
      </c>
      <c r="I285" s="57">
        <v>1</v>
      </c>
    </row>
    <row r="286" s="44" customFormat="1" ht="18.5" customHeight="1" spans="1:9">
      <c r="A286" s="54"/>
      <c r="B286" s="54"/>
      <c r="C286" s="53" t="s">
        <v>486</v>
      </c>
      <c r="D286" s="53" t="s">
        <v>1769</v>
      </c>
      <c r="E286" s="53" t="s">
        <v>1806</v>
      </c>
      <c r="F286" s="53" t="s">
        <v>1807</v>
      </c>
      <c r="G286" s="53" t="s">
        <v>1769</v>
      </c>
      <c r="H286" s="53" t="s">
        <v>1865</v>
      </c>
      <c r="I286" s="57">
        <v>3</v>
      </c>
    </row>
    <row r="287" s="44" customFormat="1" ht="18.5" customHeight="1" spans="1:9">
      <c r="A287" s="54"/>
      <c r="B287" s="54"/>
      <c r="C287" s="53" t="s">
        <v>486</v>
      </c>
      <c r="D287" s="53" t="s">
        <v>2062</v>
      </c>
      <c r="E287" s="53" t="s">
        <v>2063</v>
      </c>
      <c r="F287" s="53" t="s">
        <v>2064</v>
      </c>
      <c r="G287" s="53" t="s">
        <v>2062</v>
      </c>
      <c r="H287" s="53" t="s">
        <v>1865</v>
      </c>
      <c r="I287" s="57">
        <v>1.5</v>
      </c>
    </row>
    <row r="288" s="44" customFormat="1" ht="18.5" customHeight="1" spans="1:9">
      <c r="A288" s="54"/>
      <c r="B288" s="54"/>
      <c r="C288" s="53" t="s">
        <v>2055</v>
      </c>
      <c r="D288" s="53" t="s">
        <v>2065</v>
      </c>
      <c r="E288" s="53" t="s">
        <v>2063</v>
      </c>
      <c r="F288" s="53" t="s">
        <v>2064</v>
      </c>
      <c r="G288" s="53" t="s">
        <v>2065</v>
      </c>
      <c r="H288" s="53" t="s">
        <v>1865</v>
      </c>
      <c r="I288" s="57">
        <v>1</v>
      </c>
    </row>
    <row r="289" s="44" customFormat="1" ht="18.5" customHeight="1" spans="1:9">
      <c r="A289" s="54"/>
      <c r="B289" s="54"/>
      <c r="C289" s="53" t="s">
        <v>2047</v>
      </c>
      <c r="D289" s="53" t="s">
        <v>2066</v>
      </c>
      <c r="E289" s="53" t="s">
        <v>1809</v>
      </c>
      <c r="F289" s="53" t="s">
        <v>1810</v>
      </c>
      <c r="G289" s="53" t="s">
        <v>2066</v>
      </c>
      <c r="H289" s="53" t="s">
        <v>2041</v>
      </c>
      <c r="I289" s="57">
        <v>2.5</v>
      </c>
    </row>
    <row r="290" s="44" customFormat="1" ht="18.5" customHeight="1" spans="1:9">
      <c r="A290" s="54"/>
      <c r="B290" s="54"/>
      <c r="C290" s="53" t="s">
        <v>2055</v>
      </c>
      <c r="D290" s="53" t="s">
        <v>2066</v>
      </c>
      <c r="E290" s="53" t="s">
        <v>1809</v>
      </c>
      <c r="F290" s="53" t="s">
        <v>1810</v>
      </c>
      <c r="G290" s="53" t="s">
        <v>2067</v>
      </c>
      <c r="H290" s="53" t="s">
        <v>1865</v>
      </c>
      <c r="I290" s="57">
        <v>1</v>
      </c>
    </row>
    <row r="291" s="44" customFormat="1" ht="18.5" customHeight="1" spans="1:9">
      <c r="A291" s="54"/>
      <c r="B291" s="54"/>
      <c r="C291" s="53" t="s">
        <v>486</v>
      </c>
      <c r="D291" s="53" t="s">
        <v>2066</v>
      </c>
      <c r="E291" s="53" t="s">
        <v>1809</v>
      </c>
      <c r="F291" s="53" t="s">
        <v>1810</v>
      </c>
      <c r="G291" s="53" t="s">
        <v>2066</v>
      </c>
      <c r="H291" s="53" t="s">
        <v>1865</v>
      </c>
      <c r="I291" s="57">
        <v>6</v>
      </c>
    </row>
    <row r="292" s="44" customFormat="1" ht="29" customHeight="1" spans="1:9">
      <c r="A292" s="54"/>
      <c r="B292" s="54"/>
      <c r="C292" s="53" t="s">
        <v>2042</v>
      </c>
      <c r="D292" s="53" t="s">
        <v>2066</v>
      </c>
      <c r="E292" s="53" t="s">
        <v>1809</v>
      </c>
      <c r="F292" s="53" t="s">
        <v>1810</v>
      </c>
      <c r="G292" s="53" t="s">
        <v>2068</v>
      </c>
      <c r="H292" s="53" t="s">
        <v>2044</v>
      </c>
      <c r="I292" s="57">
        <v>1</v>
      </c>
    </row>
    <row r="293" s="44" customFormat="1" ht="18.5" customHeight="1" spans="1:9">
      <c r="A293" s="54"/>
      <c r="B293" s="54"/>
      <c r="C293" s="53" t="s">
        <v>2045</v>
      </c>
      <c r="D293" s="53" t="s">
        <v>2066</v>
      </c>
      <c r="E293" s="53" t="s">
        <v>1809</v>
      </c>
      <c r="F293" s="53" t="s">
        <v>1810</v>
      </c>
      <c r="G293" s="53" t="s">
        <v>2069</v>
      </c>
      <c r="H293" s="53" t="s">
        <v>2044</v>
      </c>
      <c r="I293" s="57">
        <v>2</v>
      </c>
    </row>
    <row r="294" s="44" customFormat="1" ht="18.5" customHeight="1" spans="1:9">
      <c r="A294" s="54"/>
      <c r="B294" s="54"/>
      <c r="C294" s="53" t="s">
        <v>2070</v>
      </c>
      <c r="D294" s="53" t="s">
        <v>2066</v>
      </c>
      <c r="E294" s="53" t="s">
        <v>1809</v>
      </c>
      <c r="F294" s="53" t="s">
        <v>1810</v>
      </c>
      <c r="G294" s="53" t="s">
        <v>2066</v>
      </c>
      <c r="H294" s="53" t="s">
        <v>2041</v>
      </c>
      <c r="I294" s="57">
        <v>0.5</v>
      </c>
    </row>
    <row r="295" s="44" customFormat="1" ht="18.5" customHeight="1" spans="1:9">
      <c r="A295" s="54"/>
      <c r="B295" s="54"/>
      <c r="C295" s="53" t="s">
        <v>2047</v>
      </c>
      <c r="D295" s="53" t="s">
        <v>2071</v>
      </c>
      <c r="E295" s="53" t="s">
        <v>2072</v>
      </c>
      <c r="F295" s="53" t="s">
        <v>2071</v>
      </c>
      <c r="G295" s="53" t="s">
        <v>2071</v>
      </c>
      <c r="H295" s="53" t="s">
        <v>2044</v>
      </c>
      <c r="I295" s="57">
        <v>2</v>
      </c>
    </row>
    <row r="296" s="44" customFormat="1" ht="18.5" customHeight="1" spans="1:9">
      <c r="A296" s="54"/>
      <c r="B296" s="54"/>
      <c r="C296" s="53" t="s">
        <v>2045</v>
      </c>
      <c r="D296" s="53" t="s">
        <v>2071</v>
      </c>
      <c r="E296" s="53" t="s">
        <v>2072</v>
      </c>
      <c r="F296" s="53" t="s">
        <v>2071</v>
      </c>
      <c r="G296" s="53" t="s">
        <v>2073</v>
      </c>
      <c r="H296" s="53" t="s">
        <v>1865</v>
      </c>
      <c r="I296" s="57">
        <v>2</v>
      </c>
    </row>
    <row r="297" s="44" customFormat="1" ht="29" customHeight="1" spans="1:9">
      <c r="A297" s="54"/>
      <c r="B297" s="54"/>
      <c r="C297" s="53" t="s">
        <v>2042</v>
      </c>
      <c r="D297" s="53" t="s">
        <v>2074</v>
      </c>
      <c r="E297" s="53" t="s">
        <v>2072</v>
      </c>
      <c r="F297" s="53" t="s">
        <v>2071</v>
      </c>
      <c r="G297" s="53" t="s">
        <v>2068</v>
      </c>
      <c r="H297" s="53" t="s">
        <v>2044</v>
      </c>
      <c r="I297" s="57">
        <v>0.6</v>
      </c>
    </row>
    <row r="298" s="44" customFormat="1" ht="18.5" customHeight="1" spans="1:9">
      <c r="A298" s="54"/>
      <c r="B298" s="54"/>
      <c r="C298" s="53" t="s">
        <v>2070</v>
      </c>
      <c r="D298" s="53" t="s">
        <v>2071</v>
      </c>
      <c r="E298" s="53" t="s">
        <v>2072</v>
      </c>
      <c r="F298" s="53" t="s">
        <v>2071</v>
      </c>
      <c r="G298" s="53" t="s">
        <v>2071</v>
      </c>
      <c r="H298" s="53" t="s">
        <v>2075</v>
      </c>
      <c r="I298" s="57">
        <v>0.5</v>
      </c>
    </row>
    <row r="299" s="44" customFormat="1" ht="18.5" customHeight="1" spans="1:9">
      <c r="A299" s="54"/>
      <c r="B299" s="54"/>
      <c r="C299" s="53" t="s">
        <v>2055</v>
      </c>
      <c r="D299" s="53" t="s">
        <v>2071</v>
      </c>
      <c r="E299" s="53" t="s">
        <v>2072</v>
      </c>
      <c r="F299" s="53" t="s">
        <v>2071</v>
      </c>
      <c r="G299" s="53" t="s">
        <v>2067</v>
      </c>
      <c r="H299" s="53" t="s">
        <v>1865</v>
      </c>
      <c r="I299" s="57">
        <v>1</v>
      </c>
    </row>
    <row r="300" s="44" customFormat="1" ht="18.5" customHeight="1" spans="1:9">
      <c r="A300" s="54"/>
      <c r="B300" s="54"/>
      <c r="C300" s="53" t="s">
        <v>486</v>
      </c>
      <c r="D300" s="53" t="s">
        <v>2071</v>
      </c>
      <c r="E300" s="53" t="s">
        <v>2072</v>
      </c>
      <c r="F300" s="53" t="s">
        <v>2071</v>
      </c>
      <c r="G300" s="53" t="s">
        <v>2071</v>
      </c>
      <c r="H300" s="53" t="s">
        <v>1865</v>
      </c>
      <c r="I300" s="57">
        <v>4</v>
      </c>
    </row>
    <row r="301" s="44" customFormat="1" ht="29" customHeight="1" spans="1:9">
      <c r="A301" s="54"/>
      <c r="B301" s="54"/>
      <c r="C301" s="53" t="s">
        <v>2049</v>
      </c>
      <c r="D301" s="53" t="s">
        <v>2051</v>
      </c>
      <c r="E301" s="53" t="s">
        <v>2076</v>
      </c>
      <c r="F301" s="53" t="s">
        <v>2077</v>
      </c>
      <c r="G301" s="53" t="s">
        <v>2051</v>
      </c>
      <c r="H301" s="53" t="s">
        <v>2044</v>
      </c>
      <c r="I301" s="57">
        <v>3.5</v>
      </c>
    </row>
    <row r="302" s="44" customFormat="1" ht="18.5" customHeight="1" spans="1:9">
      <c r="A302" s="54"/>
      <c r="B302" s="54"/>
      <c r="C302" s="53" t="s">
        <v>486</v>
      </c>
      <c r="D302" s="53" t="s">
        <v>2051</v>
      </c>
      <c r="E302" s="53" t="s">
        <v>2078</v>
      </c>
      <c r="F302" s="53" t="s">
        <v>2077</v>
      </c>
      <c r="G302" s="53" t="s">
        <v>2051</v>
      </c>
      <c r="H302" s="53" t="s">
        <v>1865</v>
      </c>
      <c r="I302" s="57">
        <v>5</v>
      </c>
    </row>
    <row r="303" s="44" customFormat="1" ht="18.5" customHeight="1" spans="1:9">
      <c r="A303" s="54"/>
      <c r="B303" s="54"/>
      <c r="C303" s="53" t="s">
        <v>486</v>
      </c>
      <c r="D303" s="53" t="s">
        <v>2079</v>
      </c>
      <c r="E303" s="53" t="s">
        <v>2078</v>
      </c>
      <c r="F303" s="53" t="s">
        <v>2077</v>
      </c>
      <c r="G303" s="53" t="s">
        <v>2079</v>
      </c>
      <c r="H303" s="53" t="s">
        <v>1865</v>
      </c>
      <c r="I303" s="57">
        <v>5</v>
      </c>
    </row>
    <row r="304" s="44" customFormat="1" ht="18.5" customHeight="1" spans="1:9">
      <c r="A304" s="54"/>
      <c r="B304" s="54"/>
      <c r="C304" s="53" t="s">
        <v>486</v>
      </c>
      <c r="D304" s="53" t="s">
        <v>2080</v>
      </c>
      <c r="E304" s="53" t="s">
        <v>1898</v>
      </c>
      <c r="F304" s="53" t="s">
        <v>1897</v>
      </c>
      <c r="G304" s="53" t="s">
        <v>2080</v>
      </c>
      <c r="H304" s="53" t="s">
        <v>2044</v>
      </c>
      <c r="I304" s="57">
        <v>9</v>
      </c>
    </row>
    <row r="305" s="44" customFormat="1" ht="18.5" customHeight="1" spans="1:9">
      <c r="A305" s="54"/>
      <c r="B305" s="54"/>
      <c r="C305" s="53" t="s">
        <v>486</v>
      </c>
      <c r="D305" s="53" t="s">
        <v>2081</v>
      </c>
      <c r="E305" s="53" t="s">
        <v>2082</v>
      </c>
      <c r="F305" s="53" t="s">
        <v>2083</v>
      </c>
      <c r="G305" s="53" t="s">
        <v>2081</v>
      </c>
      <c r="H305" s="53" t="s">
        <v>2044</v>
      </c>
      <c r="I305" s="57">
        <v>6</v>
      </c>
    </row>
    <row r="306" s="44" customFormat="1" ht="29" customHeight="1" spans="1:9">
      <c r="A306" s="54"/>
      <c r="B306" s="54"/>
      <c r="C306" s="53" t="s">
        <v>2042</v>
      </c>
      <c r="D306" s="53" t="s">
        <v>2084</v>
      </c>
      <c r="E306" s="53" t="s">
        <v>2085</v>
      </c>
      <c r="F306" s="53" t="s">
        <v>2086</v>
      </c>
      <c r="G306" s="53" t="s">
        <v>2084</v>
      </c>
      <c r="H306" s="53" t="s">
        <v>1865</v>
      </c>
      <c r="I306" s="57">
        <v>3.8</v>
      </c>
    </row>
    <row r="307" s="44" customFormat="1" ht="18.5" customHeight="1" spans="1:9">
      <c r="A307" s="54"/>
      <c r="B307" s="54"/>
      <c r="C307" s="53" t="s">
        <v>2045</v>
      </c>
      <c r="D307" s="53" t="s">
        <v>2087</v>
      </c>
      <c r="E307" s="53" t="s">
        <v>2085</v>
      </c>
      <c r="F307" s="53" t="s">
        <v>2086</v>
      </c>
      <c r="G307" s="53" t="s">
        <v>2087</v>
      </c>
      <c r="H307" s="53" t="s">
        <v>1865</v>
      </c>
      <c r="I307" s="57">
        <v>1.2</v>
      </c>
    </row>
    <row r="308" s="44" customFormat="1" ht="18.5" customHeight="1" spans="1:9">
      <c r="A308" s="54"/>
      <c r="B308" s="54"/>
      <c r="C308" s="53" t="s">
        <v>486</v>
      </c>
      <c r="D308" s="53" t="s">
        <v>2088</v>
      </c>
      <c r="E308" s="53" t="s">
        <v>1977</v>
      </c>
      <c r="F308" s="53" t="s">
        <v>1976</v>
      </c>
      <c r="G308" s="53" t="s">
        <v>2088</v>
      </c>
      <c r="H308" s="53" t="s">
        <v>1865</v>
      </c>
      <c r="I308" s="57">
        <v>7.5</v>
      </c>
    </row>
    <row r="309" s="44" customFormat="1" ht="18.5" customHeight="1" spans="1:9">
      <c r="A309" s="54"/>
      <c r="B309" s="54"/>
      <c r="C309" s="53" t="s">
        <v>2055</v>
      </c>
      <c r="D309" s="53" t="s">
        <v>2089</v>
      </c>
      <c r="E309" s="53" t="s">
        <v>2090</v>
      </c>
      <c r="F309" s="53" t="s">
        <v>2091</v>
      </c>
      <c r="G309" s="53" t="s">
        <v>2089</v>
      </c>
      <c r="H309" s="53" t="s">
        <v>2041</v>
      </c>
      <c r="I309" s="57">
        <v>5</v>
      </c>
    </row>
    <row r="310" s="44" customFormat="1" ht="18.5" customHeight="1" spans="1:9">
      <c r="A310" s="54"/>
      <c r="B310" s="54"/>
      <c r="C310" s="53" t="s">
        <v>2038</v>
      </c>
      <c r="D310" s="53" t="s">
        <v>2092</v>
      </c>
      <c r="E310" s="53" t="s">
        <v>2090</v>
      </c>
      <c r="F310" s="53" t="s">
        <v>2091</v>
      </c>
      <c r="G310" s="53" t="s">
        <v>2092</v>
      </c>
      <c r="H310" s="53" t="s">
        <v>2041</v>
      </c>
      <c r="I310" s="57">
        <v>13</v>
      </c>
    </row>
    <row r="311" s="44" customFormat="1" ht="18.5" customHeight="1" spans="1:9">
      <c r="A311" s="54"/>
      <c r="B311" s="54"/>
      <c r="C311" s="53" t="s">
        <v>2070</v>
      </c>
      <c r="D311" s="53" t="s">
        <v>2093</v>
      </c>
      <c r="E311" s="53" t="s">
        <v>2090</v>
      </c>
      <c r="F311" s="53" t="s">
        <v>2091</v>
      </c>
      <c r="G311" s="53" t="s">
        <v>2093</v>
      </c>
      <c r="H311" s="53" t="s">
        <v>1865</v>
      </c>
      <c r="I311" s="57">
        <v>11</v>
      </c>
    </row>
    <row r="312" s="44" customFormat="1" ht="18.5" customHeight="1" spans="1:9">
      <c r="A312" s="54"/>
      <c r="B312" s="54"/>
      <c r="C312" s="53" t="s">
        <v>486</v>
      </c>
      <c r="D312" s="53" t="s">
        <v>2094</v>
      </c>
      <c r="E312" s="53" t="s">
        <v>1801</v>
      </c>
      <c r="F312" s="53" t="s">
        <v>1779</v>
      </c>
      <c r="G312" s="53" t="s">
        <v>2095</v>
      </c>
      <c r="H312" s="53" t="s">
        <v>1865</v>
      </c>
      <c r="I312" s="57">
        <v>8</v>
      </c>
    </row>
    <row r="313" s="44" customFormat="1" ht="18.5" customHeight="1" spans="1:9">
      <c r="A313" s="54"/>
      <c r="B313" s="54"/>
      <c r="C313" s="53" t="s">
        <v>2047</v>
      </c>
      <c r="D313" s="53" t="s">
        <v>2096</v>
      </c>
      <c r="E313" s="53" t="s">
        <v>1801</v>
      </c>
      <c r="F313" s="53" t="s">
        <v>1779</v>
      </c>
      <c r="G313" s="53" t="s">
        <v>2096</v>
      </c>
      <c r="H313" s="53" t="s">
        <v>2041</v>
      </c>
      <c r="I313" s="57">
        <v>3</v>
      </c>
    </row>
    <row r="314" s="44" customFormat="1" ht="18.5" customHeight="1" spans="1:9">
      <c r="A314" s="54"/>
      <c r="B314" s="54"/>
      <c r="C314" s="53" t="s">
        <v>2045</v>
      </c>
      <c r="D314" s="53" t="s">
        <v>2097</v>
      </c>
      <c r="E314" s="53" t="s">
        <v>1801</v>
      </c>
      <c r="F314" s="53" t="s">
        <v>1779</v>
      </c>
      <c r="G314" s="53" t="s">
        <v>2098</v>
      </c>
      <c r="H314" s="53" t="s">
        <v>2044</v>
      </c>
      <c r="I314" s="57">
        <v>2</v>
      </c>
    </row>
    <row r="315" s="44" customFormat="1" ht="18.5" customHeight="1" spans="1:9">
      <c r="A315" s="54"/>
      <c r="B315" s="54"/>
      <c r="C315" s="53" t="s">
        <v>2038</v>
      </c>
      <c r="D315" s="53" t="s">
        <v>2099</v>
      </c>
      <c r="E315" s="53" t="s">
        <v>1801</v>
      </c>
      <c r="F315" s="53" t="s">
        <v>1779</v>
      </c>
      <c r="G315" s="53" t="s">
        <v>2099</v>
      </c>
      <c r="H315" s="53" t="s">
        <v>2041</v>
      </c>
      <c r="I315" s="57">
        <v>5</v>
      </c>
    </row>
    <row r="316" s="44" customFormat="1" ht="18.5" customHeight="1" spans="1:9">
      <c r="A316" s="55"/>
      <c r="B316" s="55"/>
      <c r="C316" s="53" t="s">
        <v>486</v>
      </c>
      <c r="D316" s="53" t="s">
        <v>2100</v>
      </c>
      <c r="E316" s="53" t="s">
        <v>1907</v>
      </c>
      <c r="F316" s="53" t="s">
        <v>1908</v>
      </c>
      <c r="G316" s="53" t="s">
        <v>2100</v>
      </c>
      <c r="H316" s="53" t="s">
        <v>1865</v>
      </c>
      <c r="I316" s="57">
        <v>3.5</v>
      </c>
    </row>
    <row r="317" s="44" customFormat="1" ht="18.5" customHeight="1" spans="1:9">
      <c r="A317" s="52" t="s">
        <v>2101</v>
      </c>
      <c r="B317" s="52" t="s">
        <v>111</v>
      </c>
      <c r="C317" s="53" t="s">
        <v>486</v>
      </c>
      <c r="D317" s="53" t="s">
        <v>2102</v>
      </c>
      <c r="E317" s="53" t="s">
        <v>1746</v>
      </c>
      <c r="F317" s="53" t="s">
        <v>1747</v>
      </c>
      <c r="G317" s="53" t="s">
        <v>1747</v>
      </c>
      <c r="H317" s="53" t="s">
        <v>1865</v>
      </c>
      <c r="I317" s="57">
        <v>5</v>
      </c>
    </row>
    <row r="318" s="44" customFormat="1" ht="18.5" customHeight="1" spans="1:9">
      <c r="A318" s="54"/>
      <c r="B318" s="54"/>
      <c r="C318" s="53" t="s">
        <v>486</v>
      </c>
      <c r="D318" s="53" t="s">
        <v>2103</v>
      </c>
      <c r="E318" s="53" t="s">
        <v>2000</v>
      </c>
      <c r="F318" s="53" t="s">
        <v>2001</v>
      </c>
      <c r="G318" s="53" t="s">
        <v>2001</v>
      </c>
      <c r="H318" s="53" t="s">
        <v>1865</v>
      </c>
      <c r="I318" s="57">
        <v>5</v>
      </c>
    </row>
    <row r="319" s="44" customFormat="1" ht="18.5" customHeight="1" spans="1:9">
      <c r="A319" s="54"/>
      <c r="B319" s="54"/>
      <c r="C319" s="53" t="s">
        <v>486</v>
      </c>
      <c r="D319" s="53" t="s">
        <v>1791</v>
      </c>
      <c r="E319" s="53" t="s">
        <v>1809</v>
      </c>
      <c r="F319" s="53" t="s">
        <v>1810</v>
      </c>
      <c r="G319" s="53" t="s">
        <v>2104</v>
      </c>
      <c r="H319" s="53" t="s">
        <v>1865</v>
      </c>
      <c r="I319" s="57">
        <v>1.8</v>
      </c>
    </row>
    <row r="320" s="44" customFormat="1" ht="18.5" customHeight="1" spans="1:9">
      <c r="A320" s="54"/>
      <c r="B320" s="54"/>
      <c r="C320" s="53" t="s">
        <v>486</v>
      </c>
      <c r="D320" s="53" t="s">
        <v>1791</v>
      </c>
      <c r="E320" s="53" t="s">
        <v>1809</v>
      </c>
      <c r="F320" s="53" t="s">
        <v>1810</v>
      </c>
      <c r="G320" s="53" t="s">
        <v>2105</v>
      </c>
      <c r="H320" s="53" t="s">
        <v>1865</v>
      </c>
      <c r="I320" s="57">
        <v>10</v>
      </c>
    </row>
    <row r="321" s="44" customFormat="1" ht="18.5" customHeight="1" spans="1:9">
      <c r="A321" s="54"/>
      <c r="B321" s="54"/>
      <c r="C321" s="53" t="s">
        <v>486</v>
      </c>
      <c r="D321" s="53" t="s">
        <v>2106</v>
      </c>
      <c r="E321" s="53" t="s">
        <v>2072</v>
      </c>
      <c r="F321" s="53" t="s">
        <v>2071</v>
      </c>
      <c r="G321" s="53" t="s">
        <v>2107</v>
      </c>
      <c r="H321" s="53" t="s">
        <v>1865</v>
      </c>
      <c r="I321" s="57">
        <v>1</v>
      </c>
    </row>
    <row r="322" s="44" customFormat="1" ht="18.5" customHeight="1" spans="1:9">
      <c r="A322" s="54"/>
      <c r="B322" s="54"/>
      <c r="C322" s="53" t="s">
        <v>486</v>
      </c>
      <c r="D322" s="53" t="s">
        <v>2108</v>
      </c>
      <c r="E322" s="53" t="s">
        <v>1801</v>
      </c>
      <c r="F322" s="53" t="s">
        <v>1779</v>
      </c>
      <c r="G322" s="53" t="s">
        <v>2109</v>
      </c>
      <c r="H322" s="53" t="s">
        <v>1865</v>
      </c>
      <c r="I322" s="57">
        <v>1</v>
      </c>
    </row>
    <row r="323" s="44" customFormat="1" ht="29" customHeight="1" spans="1:9">
      <c r="A323" s="54"/>
      <c r="B323" s="54"/>
      <c r="C323" s="53" t="s">
        <v>486</v>
      </c>
      <c r="D323" s="53" t="s">
        <v>2108</v>
      </c>
      <c r="E323" s="53" t="s">
        <v>1801</v>
      </c>
      <c r="F323" s="53" t="s">
        <v>1779</v>
      </c>
      <c r="G323" s="53" t="s">
        <v>2110</v>
      </c>
      <c r="H323" s="53" t="s">
        <v>1865</v>
      </c>
      <c r="I323" s="57">
        <v>1</v>
      </c>
    </row>
    <row r="324" s="44" customFormat="1" ht="18.5" customHeight="1" spans="1:9">
      <c r="A324" s="55"/>
      <c r="B324" s="55"/>
      <c r="C324" s="53" t="s">
        <v>486</v>
      </c>
      <c r="D324" s="53" t="s">
        <v>2108</v>
      </c>
      <c r="E324" s="53" t="s">
        <v>1801</v>
      </c>
      <c r="F324" s="53" t="s">
        <v>1779</v>
      </c>
      <c r="G324" s="53" t="s">
        <v>1779</v>
      </c>
      <c r="H324" s="53" t="s">
        <v>1865</v>
      </c>
      <c r="I324" s="57">
        <v>29.2</v>
      </c>
    </row>
    <row r="325" s="44" customFormat="1" ht="18.5" customHeight="1" spans="1:9">
      <c r="A325" s="52" t="s">
        <v>2111</v>
      </c>
      <c r="B325" s="52" t="s">
        <v>113</v>
      </c>
      <c r="C325" s="53" t="s">
        <v>486</v>
      </c>
      <c r="D325" s="53" t="s">
        <v>1756</v>
      </c>
      <c r="E325" s="53" t="s">
        <v>1755</v>
      </c>
      <c r="F325" s="53" t="s">
        <v>1756</v>
      </c>
      <c r="G325" s="53" t="s">
        <v>2112</v>
      </c>
      <c r="H325" s="53" t="s">
        <v>1952</v>
      </c>
      <c r="I325" s="57">
        <v>2</v>
      </c>
    </row>
    <row r="326" s="44" customFormat="1" ht="18.5" customHeight="1" spans="1:9">
      <c r="A326" s="54"/>
      <c r="B326" s="54"/>
      <c r="C326" s="53" t="s">
        <v>486</v>
      </c>
      <c r="D326" s="53" t="s">
        <v>2113</v>
      </c>
      <c r="E326" s="53" t="s">
        <v>1765</v>
      </c>
      <c r="F326" s="53" t="s">
        <v>1766</v>
      </c>
      <c r="G326" s="53" t="s">
        <v>2114</v>
      </c>
      <c r="H326" s="53" t="s">
        <v>1952</v>
      </c>
      <c r="I326" s="57">
        <v>3</v>
      </c>
    </row>
    <row r="327" s="44" customFormat="1" ht="18.5" customHeight="1" spans="1:9">
      <c r="A327" s="54"/>
      <c r="B327" s="54"/>
      <c r="C327" s="53" t="s">
        <v>486</v>
      </c>
      <c r="D327" s="53" t="s">
        <v>2113</v>
      </c>
      <c r="E327" s="53" t="s">
        <v>1765</v>
      </c>
      <c r="F327" s="53" t="s">
        <v>1766</v>
      </c>
      <c r="G327" s="53" t="s">
        <v>2115</v>
      </c>
      <c r="H327" s="53" t="s">
        <v>1952</v>
      </c>
      <c r="I327" s="57">
        <v>5</v>
      </c>
    </row>
    <row r="328" s="44" customFormat="1" ht="18.5" customHeight="1" spans="1:9">
      <c r="A328" s="54"/>
      <c r="B328" s="54"/>
      <c r="C328" s="53" t="s">
        <v>486</v>
      </c>
      <c r="D328" s="53" t="s">
        <v>1769</v>
      </c>
      <c r="E328" s="53" t="s">
        <v>1919</v>
      </c>
      <c r="F328" s="53" t="s">
        <v>1920</v>
      </c>
      <c r="G328" s="53" t="s">
        <v>2116</v>
      </c>
      <c r="H328" s="53" t="s">
        <v>1952</v>
      </c>
      <c r="I328" s="57">
        <v>0.5</v>
      </c>
    </row>
    <row r="329" s="44" customFormat="1" ht="18.5" customHeight="1" spans="1:9">
      <c r="A329" s="54"/>
      <c r="B329" s="54"/>
      <c r="C329" s="53" t="s">
        <v>486</v>
      </c>
      <c r="D329" s="53" t="s">
        <v>1769</v>
      </c>
      <c r="E329" s="53" t="s">
        <v>1923</v>
      </c>
      <c r="F329" s="53" t="s">
        <v>1924</v>
      </c>
      <c r="G329" s="53" t="s">
        <v>2117</v>
      </c>
      <c r="H329" s="53" t="s">
        <v>1952</v>
      </c>
      <c r="I329" s="57">
        <v>0.5</v>
      </c>
    </row>
    <row r="330" s="44" customFormat="1" ht="18.5" customHeight="1" spans="1:9">
      <c r="A330" s="54"/>
      <c r="B330" s="54"/>
      <c r="C330" s="53" t="s">
        <v>486</v>
      </c>
      <c r="D330" s="53" t="s">
        <v>1769</v>
      </c>
      <c r="E330" s="53" t="s">
        <v>1927</v>
      </c>
      <c r="F330" s="53" t="s">
        <v>1928</v>
      </c>
      <c r="G330" s="53" t="s">
        <v>2118</v>
      </c>
      <c r="H330" s="53" t="s">
        <v>1952</v>
      </c>
      <c r="I330" s="57">
        <v>0.5</v>
      </c>
    </row>
    <row r="331" s="44" customFormat="1" ht="18.5" customHeight="1" spans="1:9">
      <c r="A331" s="54"/>
      <c r="B331" s="54"/>
      <c r="C331" s="53" t="s">
        <v>486</v>
      </c>
      <c r="D331" s="53" t="s">
        <v>1769</v>
      </c>
      <c r="E331" s="53" t="s">
        <v>1770</v>
      </c>
      <c r="F331" s="53" t="s">
        <v>1771</v>
      </c>
      <c r="G331" s="53" t="s">
        <v>2115</v>
      </c>
      <c r="H331" s="53" t="s">
        <v>1952</v>
      </c>
      <c r="I331" s="57">
        <v>5</v>
      </c>
    </row>
    <row r="332" s="44" customFormat="1" ht="18.5" customHeight="1" spans="1:9">
      <c r="A332" s="54"/>
      <c r="B332" s="54"/>
      <c r="C332" s="53" t="s">
        <v>486</v>
      </c>
      <c r="D332" s="53" t="s">
        <v>1769</v>
      </c>
      <c r="E332" s="53" t="s">
        <v>1770</v>
      </c>
      <c r="F332" s="53" t="s">
        <v>1771</v>
      </c>
      <c r="G332" s="53" t="s">
        <v>2119</v>
      </c>
      <c r="H332" s="53" t="s">
        <v>1952</v>
      </c>
      <c r="I332" s="57">
        <v>0.5</v>
      </c>
    </row>
    <row r="333" s="44" customFormat="1" ht="18.5" customHeight="1" spans="1:9">
      <c r="A333" s="54"/>
      <c r="B333" s="54"/>
      <c r="C333" s="53" t="s">
        <v>486</v>
      </c>
      <c r="D333" s="53" t="s">
        <v>2120</v>
      </c>
      <c r="E333" s="53" t="s">
        <v>2063</v>
      </c>
      <c r="F333" s="53" t="s">
        <v>2064</v>
      </c>
      <c r="G333" s="53" t="s">
        <v>2114</v>
      </c>
      <c r="H333" s="53" t="s">
        <v>1952</v>
      </c>
      <c r="I333" s="57">
        <v>2</v>
      </c>
    </row>
    <row r="334" s="44" customFormat="1" ht="18.5" customHeight="1" spans="1:9">
      <c r="A334" s="54"/>
      <c r="B334" s="54"/>
      <c r="C334" s="53" t="s">
        <v>486</v>
      </c>
      <c r="D334" s="53" t="s">
        <v>1791</v>
      </c>
      <c r="E334" s="53" t="s">
        <v>1809</v>
      </c>
      <c r="F334" s="53" t="s">
        <v>1810</v>
      </c>
      <c r="G334" s="53" t="s">
        <v>2121</v>
      </c>
      <c r="H334" s="53" t="s">
        <v>1952</v>
      </c>
      <c r="I334" s="57">
        <v>2</v>
      </c>
    </row>
    <row r="335" s="44" customFormat="1" ht="18.5" customHeight="1" spans="1:9">
      <c r="A335" s="54"/>
      <c r="B335" s="54"/>
      <c r="C335" s="53" t="s">
        <v>486</v>
      </c>
      <c r="D335" s="53" t="s">
        <v>2120</v>
      </c>
      <c r="E335" s="53" t="s">
        <v>2072</v>
      </c>
      <c r="F335" s="53" t="s">
        <v>2071</v>
      </c>
      <c r="G335" s="53" t="s">
        <v>2114</v>
      </c>
      <c r="H335" s="53" t="s">
        <v>1952</v>
      </c>
      <c r="I335" s="57">
        <v>2.5</v>
      </c>
    </row>
    <row r="336" s="44" customFormat="1" ht="18.5" customHeight="1" spans="1:9">
      <c r="A336" s="54"/>
      <c r="B336" s="54"/>
      <c r="C336" s="53" t="s">
        <v>486</v>
      </c>
      <c r="D336" s="53" t="s">
        <v>2122</v>
      </c>
      <c r="E336" s="53" t="s">
        <v>1797</v>
      </c>
      <c r="F336" s="53" t="s">
        <v>1796</v>
      </c>
      <c r="G336" s="53" t="s">
        <v>2122</v>
      </c>
      <c r="H336" s="53" t="s">
        <v>1952</v>
      </c>
      <c r="I336" s="57">
        <v>2</v>
      </c>
    </row>
    <row r="337" s="44" customFormat="1" ht="18.5" customHeight="1" spans="1:9">
      <c r="A337" s="54"/>
      <c r="B337" s="54"/>
      <c r="C337" s="53" t="s">
        <v>486</v>
      </c>
      <c r="D337" s="53" t="s">
        <v>2123</v>
      </c>
      <c r="E337" s="53" t="s">
        <v>1799</v>
      </c>
      <c r="F337" s="53" t="s">
        <v>1798</v>
      </c>
      <c r="G337" s="53" t="s">
        <v>2124</v>
      </c>
      <c r="H337" s="53" t="s">
        <v>1952</v>
      </c>
      <c r="I337" s="57">
        <v>1</v>
      </c>
    </row>
    <row r="338" s="44" customFormat="1" ht="18.5" customHeight="1" spans="1:9">
      <c r="A338" s="54"/>
      <c r="B338" s="54"/>
      <c r="C338" s="53" t="s">
        <v>486</v>
      </c>
      <c r="D338" s="53" t="s">
        <v>1779</v>
      </c>
      <c r="E338" s="53" t="s">
        <v>1801</v>
      </c>
      <c r="F338" s="53" t="s">
        <v>1779</v>
      </c>
      <c r="G338" s="53" t="s">
        <v>1779</v>
      </c>
      <c r="H338" s="53" t="s">
        <v>1952</v>
      </c>
      <c r="I338" s="57">
        <v>5</v>
      </c>
    </row>
    <row r="339" s="44" customFormat="1" ht="18.5" customHeight="1" spans="1:9">
      <c r="A339" s="55"/>
      <c r="B339" s="55"/>
      <c r="C339" s="53" t="s">
        <v>486</v>
      </c>
      <c r="D339" s="53" t="s">
        <v>1859</v>
      </c>
      <c r="E339" s="53" t="s">
        <v>1860</v>
      </c>
      <c r="F339" s="53" t="s">
        <v>1859</v>
      </c>
      <c r="G339" s="53" t="s">
        <v>1859</v>
      </c>
      <c r="H339" s="53" t="s">
        <v>1952</v>
      </c>
      <c r="I339" s="57">
        <v>1</v>
      </c>
    </row>
    <row r="340" s="44" customFormat="1" ht="18.5" customHeight="1" spans="1:9">
      <c r="A340" s="52" t="s">
        <v>2125</v>
      </c>
      <c r="B340" s="52" t="s">
        <v>115</v>
      </c>
      <c r="C340" s="53" t="s">
        <v>486</v>
      </c>
      <c r="D340" s="53" t="s">
        <v>1759</v>
      </c>
      <c r="E340" s="53" t="s">
        <v>1760</v>
      </c>
      <c r="F340" s="53" t="s">
        <v>1759</v>
      </c>
      <c r="G340" s="53" t="s">
        <v>1759</v>
      </c>
      <c r="H340" s="53" t="s">
        <v>1865</v>
      </c>
      <c r="I340" s="57">
        <v>1.5</v>
      </c>
    </row>
    <row r="341" s="44" customFormat="1" ht="18.5" customHeight="1" spans="1:9">
      <c r="A341" s="54"/>
      <c r="B341" s="54"/>
      <c r="C341" s="53" t="s">
        <v>486</v>
      </c>
      <c r="D341" s="53" t="s">
        <v>1769</v>
      </c>
      <c r="E341" s="53" t="s">
        <v>1806</v>
      </c>
      <c r="F341" s="53" t="s">
        <v>1807</v>
      </c>
      <c r="G341" s="53" t="s">
        <v>1769</v>
      </c>
      <c r="H341" s="53" t="s">
        <v>2044</v>
      </c>
      <c r="I341" s="57">
        <v>1.6</v>
      </c>
    </row>
    <row r="342" s="44" customFormat="1" ht="18.5" customHeight="1" spans="1:9">
      <c r="A342" s="54"/>
      <c r="B342" s="54"/>
      <c r="C342" s="53" t="s">
        <v>2126</v>
      </c>
      <c r="D342" s="53" t="s">
        <v>2031</v>
      </c>
      <c r="E342" s="53" t="s">
        <v>1775</v>
      </c>
      <c r="F342" s="53" t="s">
        <v>1776</v>
      </c>
      <c r="G342" s="53" t="s">
        <v>2031</v>
      </c>
      <c r="H342" s="53" t="s">
        <v>1865</v>
      </c>
      <c r="I342" s="57">
        <v>1.2</v>
      </c>
    </row>
    <row r="343" s="44" customFormat="1" ht="29" customHeight="1" spans="1:9">
      <c r="A343" s="54"/>
      <c r="B343" s="54"/>
      <c r="C343" s="53" t="s">
        <v>2127</v>
      </c>
      <c r="D343" s="53" t="s">
        <v>2031</v>
      </c>
      <c r="E343" s="53" t="s">
        <v>1775</v>
      </c>
      <c r="F343" s="53" t="s">
        <v>1776</v>
      </c>
      <c r="G343" s="53" t="s">
        <v>2031</v>
      </c>
      <c r="H343" s="53" t="s">
        <v>1865</v>
      </c>
      <c r="I343" s="57">
        <v>1</v>
      </c>
    </row>
    <row r="344" s="44" customFormat="1" ht="18.5" customHeight="1" spans="1:9">
      <c r="A344" s="54"/>
      <c r="B344" s="54"/>
      <c r="C344" s="53" t="s">
        <v>2128</v>
      </c>
      <c r="D344" s="53" t="s">
        <v>2031</v>
      </c>
      <c r="E344" s="53" t="s">
        <v>1775</v>
      </c>
      <c r="F344" s="53" t="s">
        <v>1776</v>
      </c>
      <c r="G344" s="53" t="s">
        <v>2031</v>
      </c>
      <c r="H344" s="53" t="s">
        <v>1865</v>
      </c>
      <c r="I344" s="57">
        <v>1.1</v>
      </c>
    </row>
    <row r="345" s="44" customFormat="1" ht="18.5" customHeight="1" spans="1:9">
      <c r="A345" s="54"/>
      <c r="B345" s="54"/>
      <c r="C345" s="53" t="s">
        <v>2129</v>
      </c>
      <c r="D345" s="53" t="s">
        <v>2031</v>
      </c>
      <c r="E345" s="53" t="s">
        <v>1775</v>
      </c>
      <c r="F345" s="53" t="s">
        <v>1776</v>
      </c>
      <c r="G345" s="53" t="s">
        <v>2031</v>
      </c>
      <c r="H345" s="53" t="s">
        <v>1865</v>
      </c>
      <c r="I345" s="57">
        <v>1.1</v>
      </c>
    </row>
    <row r="346" s="44" customFormat="1" ht="18.5" customHeight="1" spans="1:9">
      <c r="A346" s="54"/>
      <c r="B346" s="54"/>
      <c r="C346" s="53" t="s">
        <v>486</v>
      </c>
      <c r="D346" s="53" t="s">
        <v>1779</v>
      </c>
      <c r="E346" s="53" t="s">
        <v>1775</v>
      </c>
      <c r="F346" s="53" t="s">
        <v>1776</v>
      </c>
      <c r="G346" s="53" t="s">
        <v>2031</v>
      </c>
      <c r="H346" s="53" t="s">
        <v>1865</v>
      </c>
      <c r="I346" s="57">
        <v>2.8</v>
      </c>
    </row>
    <row r="347" s="44" customFormat="1" ht="18.5" customHeight="1" spans="1:9">
      <c r="A347" s="54"/>
      <c r="B347" s="54"/>
      <c r="C347" s="53" t="s">
        <v>2130</v>
      </c>
      <c r="D347" s="53" t="s">
        <v>2031</v>
      </c>
      <c r="E347" s="53" t="s">
        <v>1775</v>
      </c>
      <c r="F347" s="53" t="s">
        <v>1776</v>
      </c>
      <c r="G347" s="53" t="s">
        <v>2031</v>
      </c>
      <c r="H347" s="53"/>
      <c r="I347" s="57">
        <v>2.5</v>
      </c>
    </row>
    <row r="348" s="44" customFormat="1" ht="18.5" customHeight="1" spans="1:9">
      <c r="A348" s="54"/>
      <c r="B348" s="54"/>
      <c r="C348" s="53" t="s">
        <v>486</v>
      </c>
      <c r="D348" s="53" t="s">
        <v>1791</v>
      </c>
      <c r="E348" s="53" t="s">
        <v>1809</v>
      </c>
      <c r="F348" s="53" t="s">
        <v>1810</v>
      </c>
      <c r="G348" s="53" t="s">
        <v>1791</v>
      </c>
      <c r="H348" s="53" t="s">
        <v>1865</v>
      </c>
      <c r="I348" s="57">
        <v>1.6</v>
      </c>
    </row>
    <row r="349" s="44" customFormat="1" ht="18.5" customHeight="1" spans="1:9">
      <c r="A349" s="55"/>
      <c r="B349" s="55"/>
      <c r="C349" s="53" t="s">
        <v>486</v>
      </c>
      <c r="D349" s="53" t="s">
        <v>1859</v>
      </c>
      <c r="E349" s="53" t="s">
        <v>1907</v>
      </c>
      <c r="F349" s="53" t="s">
        <v>1908</v>
      </c>
      <c r="G349" s="53" t="s">
        <v>1859</v>
      </c>
      <c r="H349" s="53" t="s">
        <v>1865</v>
      </c>
      <c r="I349" s="57">
        <v>0.5</v>
      </c>
    </row>
    <row r="350" s="44" customFormat="1" ht="18.5" customHeight="1" spans="1:9">
      <c r="A350" s="52" t="s">
        <v>2131</v>
      </c>
      <c r="B350" s="52" t="s">
        <v>117</v>
      </c>
      <c r="C350" s="53" t="s">
        <v>486</v>
      </c>
      <c r="D350" s="53" t="s">
        <v>1769</v>
      </c>
      <c r="E350" s="53" t="s">
        <v>1806</v>
      </c>
      <c r="F350" s="53" t="s">
        <v>1807</v>
      </c>
      <c r="G350" s="53" t="s">
        <v>1769</v>
      </c>
      <c r="H350" s="53" t="s">
        <v>1865</v>
      </c>
      <c r="I350" s="57">
        <v>0.4</v>
      </c>
    </row>
    <row r="351" s="44" customFormat="1" ht="18.5" customHeight="1" spans="1:9">
      <c r="A351" s="54"/>
      <c r="B351" s="54"/>
      <c r="C351" s="53" t="s">
        <v>486</v>
      </c>
      <c r="D351" s="53" t="s">
        <v>1779</v>
      </c>
      <c r="E351" s="53" t="s">
        <v>1775</v>
      </c>
      <c r="F351" s="53" t="s">
        <v>1776</v>
      </c>
      <c r="G351" s="53" t="s">
        <v>550</v>
      </c>
      <c r="H351" s="53" t="s">
        <v>1865</v>
      </c>
      <c r="I351" s="57">
        <v>1.2</v>
      </c>
    </row>
    <row r="352" s="44" customFormat="1" ht="18.5" customHeight="1" spans="1:9">
      <c r="A352" s="55"/>
      <c r="B352" s="55"/>
      <c r="C352" s="53" t="s">
        <v>486</v>
      </c>
      <c r="D352" s="53" t="s">
        <v>1791</v>
      </c>
      <c r="E352" s="53" t="s">
        <v>1809</v>
      </c>
      <c r="F352" s="53" t="s">
        <v>1810</v>
      </c>
      <c r="G352" s="53" t="s">
        <v>1791</v>
      </c>
      <c r="H352" s="53" t="s">
        <v>1865</v>
      </c>
      <c r="I352" s="57">
        <v>0.2</v>
      </c>
    </row>
    <row r="353" s="44" customFormat="1" ht="18.5" customHeight="1" spans="1:9">
      <c r="A353" s="52" t="s">
        <v>2132</v>
      </c>
      <c r="B353" s="52" t="s">
        <v>120</v>
      </c>
      <c r="C353" s="53" t="s">
        <v>486</v>
      </c>
      <c r="D353" s="53" t="s">
        <v>2102</v>
      </c>
      <c r="E353" s="53" t="s">
        <v>1746</v>
      </c>
      <c r="F353" s="53" t="s">
        <v>1747</v>
      </c>
      <c r="G353" s="53" t="s">
        <v>1747</v>
      </c>
      <c r="H353" s="53" t="s">
        <v>1865</v>
      </c>
      <c r="I353" s="57">
        <v>0.9</v>
      </c>
    </row>
    <row r="354" s="44" customFormat="1" ht="18.5" customHeight="1" spans="1:9">
      <c r="A354" s="54"/>
      <c r="B354" s="54"/>
      <c r="C354" s="53" t="s">
        <v>486</v>
      </c>
      <c r="D354" s="53" t="s">
        <v>2133</v>
      </c>
      <c r="E354" s="53" t="s">
        <v>1875</v>
      </c>
      <c r="F354" s="53" t="s">
        <v>1874</v>
      </c>
      <c r="G354" s="53" t="s">
        <v>2134</v>
      </c>
      <c r="H354" s="53" t="s">
        <v>1865</v>
      </c>
      <c r="I354" s="57">
        <v>0.2</v>
      </c>
    </row>
    <row r="355" s="44" customFormat="1" ht="18.5" customHeight="1" spans="1:9">
      <c r="A355" s="54"/>
      <c r="B355" s="54"/>
      <c r="C355" s="53" t="s">
        <v>486</v>
      </c>
      <c r="D355" s="53" t="s">
        <v>2133</v>
      </c>
      <c r="E355" s="53" t="s">
        <v>1755</v>
      </c>
      <c r="F355" s="53" t="s">
        <v>1756</v>
      </c>
      <c r="G355" s="53" t="s">
        <v>1756</v>
      </c>
      <c r="H355" s="53" t="s">
        <v>1865</v>
      </c>
      <c r="I355" s="57">
        <v>0.5</v>
      </c>
    </row>
    <row r="356" s="44" customFormat="1" ht="18.5" customHeight="1" spans="1:9">
      <c r="A356" s="54"/>
      <c r="B356" s="54"/>
      <c r="C356" s="53" t="s">
        <v>486</v>
      </c>
      <c r="D356" s="53" t="s">
        <v>2133</v>
      </c>
      <c r="E356" s="53" t="s">
        <v>1993</v>
      </c>
      <c r="F356" s="53" t="s">
        <v>1992</v>
      </c>
      <c r="G356" s="53" t="s">
        <v>1992</v>
      </c>
      <c r="H356" s="53" t="s">
        <v>1865</v>
      </c>
      <c r="I356" s="57">
        <v>0.15</v>
      </c>
    </row>
    <row r="357" s="44" customFormat="1" ht="18.5" customHeight="1" spans="1:9">
      <c r="A357" s="54"/>
      <c r="B357" s="54"/>
      <c r="C357" s="53" t="s">
        <v>486</v>
      </c>
      <c r="D357" s="53" t="s">
        <v>2135</v>
      </c>
      <c r="E357" s="53" t="s">
        <v>1879</v>
      </c>
      <c r="F357" s="53" t="s">
        <v>1764</v>
      </c>
      <c r="G357" s="53" t="s">
        <v>1764</v>
      </c>
      <c r="H357" s="53" t="s">
        <v>1865</v>
      </c>
      <c r="I357" s="57">
        <v>0.4</v>
      </c>
    </row>
    <row r="358" s="44" customFormat="1" ht="18.5" customHeight="1" spans="1:9">
      <c r="A358" s="54"/>
      <c r="B358" s="54"/>
      <c r="C358" s="53" t="s">
        <v>486</v>
      </c>
      <c r="D358" s="53" t="s">
        <v>2133</v>
      </c>
      <c r="E358" s="53" t="s">
        <v>1760</v>
      </c>
      <c r="F358" s="53" t="s">
        <v>1759</v>
      </c>
      <c r="G358" s="53" t="s">
        <v>2136</v>
      </c>
      <c r="H358" s="53" t="s">
        <v>1865</v>
      </c>
      <c r="I358" s="57">
        <v>0.8</v>
      </c>
    </row>
    <row r="359" s="44" customFormat="1" ht="18.5" customHeight="1" spans="1:9">
      <c r="A359" s="54"/>
      <c r="B359" s="54"/>
      <c r="C359" s="53" t="s">
        <v>486</v>
      </c>
      <c r="D359" s="53" t="s">
        <v>2103</v>
      </c>
      <c r="E359" s="53" t="s">
        <v>2000</v>
      </c>
      <c r="F359" s="53" t="s">
        <v>2001</v>
      </c>
      <c r="G359" s="53" t="s">
        <v>2001</v>
      </c>
      <c r="H359" s="53" t="s">
        <v>1865</v>
      </c>
      <c r="I359" s="57">
        <v>3</v>
      </c>
    </row>
    <row r="360" s="44" customFormat="1" ht="18.5" customHeight="1" spans="1:9">
      <c r="A360" s="54"/>
      <c r="B360" s="54"/>
      <c r="C360" s="53" t="s">
        <v>486</v>
      </c>
      <c r="D360" s="53" t="s">
        <v>1791</v>
      </c>
      <c r="E360" s="53" t="s">
        <v>1809</v>
      </c>
      <c r="F360" s="53" t="s">
        <v>1810</v>
      </c>
      <c r="G360" s="53" t="s">
        <v>2104</v>
      </c>
      <c r="H360" s="53" t="s">
        <v>1865</v>
      </c>
      <c r="I360" s="57">
        <v>2.5</v>
      </c>
    </row>
    <row r="361" s="44" customFormat="1" ht="18.5" customHeight="1" spans="1:9">
      <c r="A361" s="54"/>
      <c r="B361" s="54"/>
      <c r="C361" s="53" t="s">
        <v>486</v>
      </c>
      <c r="D361" s="53" t="s">
        <v>2137</v>
      </c>
      <c r="E361" s="53" t="s">
        <v>1813</v>
      </c>
      <c r="F361" s="53" t="s">
        <v>1812</v>
      </c>
      <c r="G361" s="53" t="s">
        <v>1812</v>
      </c>
      <c r="H361" s="53" t="s">
        <v>1865</v>
      </c>
      <c r="I361" s="57">
        <v>1</v>
      </c>
    </row>
    <row r="362" s="44" customFormat="1" ht="18.5" customHeight="1" spans="1:9">
      <c r="A362" s="54"/>
      <c r="B362" s="54"/>
      <c r="C362" s="53" t="s">
        <v>2138</v>
      </c>
      <c r="D362" s="53" t="s">
        <v>2108</v>
      </c>
      <c r="E362" s="53" t="s">
        <v>1801</v>
      </c>
      <c r="F362" s="53" t="s">
        <v>1779</v>
      </c>
      <c r="G362" s="53" t="s">
        <v>2139</v>
      </c>
      <c r="H362" s="53" t="s">
        <v>1865</v>
      </c>
      <c r="I362" s="57">
        <v>5</v>
      </c>
    </row>
    <row r="363" s="44" customFormat="1" ht="41" customHeight="1" spans="1:9">
      <c r="A363" s="54"/>
      <c r="B363" s="54"/>
      <c r="C363" s="53" t="s">
        <v>2140</v>
      </c>
      <c r="D363" s="53" t="s">
        <v>2108</v>
      </c>
      <c r="E363" s="53" t="s">
        <v>1801</v>
      </c>
      <c r="F363" s="53" t="s">
        <v>1779</v>
      </c>
      <c r="G363" s="53" t="s">
        <v>2139</v>
      </c>
      <c r="H363" s="53" t="s">
        <v>1865</v>
      </c>
      <c r="I363" s="57">
        <v>2</v>
      </c>
    </row>
    <row r="364" s="44" customFormat="1" ht="29" customHeight="1" spans="1:9">
      <c r="A364" s="54"/>
      <c r="B364" s="54"/>
      <c r="C364" s="53" t="s">
        <v>2141</v>
      </c>
      <c r="D364" s="53" t="s">
        <v>2108</v>
      </c>
      <c r="E364" s="53" t="s">
        <v>1801</v>
      </c>
      <c r="F364" s="53" t="s">
        <v>1779</v>
      </c>
      <c r="G364" s="53" t="s">
        <v>2139</v>
      </c>
      <c r="H364" s="53" t="s">
        <v>1865</v>
      </c>
      <c r="I364" s="57">
        <v>2</v>
      </c>
    </row>
    <row r="365" s="44" customFormat="1" ht="29" customHeight="1" spans="1:9">
      <c r="A365" s="54"/>
      <c r="B365" s="54"/>
      <c r="C365" s="53" t="s">
        <v>2142</v>
      </c>
      <c r="D365" s="53" t="s">
        <v>2108</v>
      </c>
      <c r="E365" s="53" t="s">
        <v>1801</v>
      </c>
      <c r="F365" s="53" t="s">
        <v>1779</v>
      </c>
      <c r="G365" s="53" t="s">
        <v>2143</v>
      </c>
      <c r="H365" s="53" t="s">
        <v>1865</v>
      </c>
      <c r="I365" s="57">
        <v>6</v>
      </c>
    </row>
    <row r="366" s="44" customFormat="1" ht="18.5" customHeight="1" spans="1:9">
      <c r="A366" s="54"/>
      <c r="B366" s="54"/>
      <c r="C366" s="53" t="s">
        <v>2144</v>
      </c>
      <c r="D366" s="53" t="s">
        <v>2108</v>
      </c>
      <c r="E366" s="53" t="s">
        <v>1801</v>
      </c>
      <c r="F366" s="53" t="s">
        <v>1779</v>
      </c>
      <c r="G366" s="53" t="s">
        <v>2139</v>
      </c>
      <c r="H366" s="53" t="s">
        <v>1865</v>
      </c>
      <c r="I366" s="57">
        <v>1</v>
      </c>
    </row>
    <row r="367" s="44" customFormat="1" ht="29" customHeight="1" spans="1:9">
      <c r="A367" s="54"/>
      <c r="B367" s="54"/>
      <c r="C367" s="53" t="s">
        <v>486</v>
      </c>
      <c r="D367" s="53" t="s">
        <v>2108</v>
      </c>
      <c r="E367" s="53" t="s">
        <v>1801</v>
      </c>
      <c r="F367" s="53" t="s">
        <v>1779</v>
      </c>
      <c r="G367" s="53" t="s">
        <v>2110</v>
      </c>
      <c r="H367" s="53" t="s">
        <v>1865</v>
      </c>
      <c r="I367" s="57">
        <v>4</v>
      </c>
    </row>
    <row r="368" s="44" customFormat="1" ht="29" customHeight="1" spans="1:9">
      <c r="A368" s="54"/>
      <c r="B368" s="54"/>
      <c r="C368" s="53" t="s">
        <v>486</v>
      </c>
      <c r="D368" s="53" t="s">
        <v>2108</v>
      </c>
      <c r="E368" s="53" t="s">
        <v>1801</v>
      </c>
      <c r="F368" s="53" t="s">
        <v>1779</v>
      </c>
      <c r="G368" s="53" t="s">
        <v>2110</v>
      </c>
      <c r="H368" s="53" t="s">
        <v>1865</v>
      </c>
      <c r="I368" s="57">
        <v>4</v>
      </c>
    </row>
    <row r="369" s="44" customFormat="1" ht="18.5" customHeight="1" spans="1:9">
      <c r="A369" s="54"/>
      <c r="B369" s="54"/>
      <c r="C369" s="53" t="s">
        <v>2145</v>
      </c>
      <c r="D369" s="53" t="s">
        <v>2108</v>
      </c>
      <c r="E369" s="53" t="s">
        <v>1801</v>
      </c>
      <c r="F369" s="53" t="s">
        <v>1779</v>
      </c>
      <c r="G369" s="53" t="s">
        <v>2139</v>
      </c>
      <c r="H369" s="53" t="s">
        <v>1865</v>
      </c>
      <c r="I369" s="57">
        <v>3</v>
      </c>
    </row>
    <row r="370" s="44" customFormat="1" ht="29" customHeight="1" spans="1:9">
      <c r="A370" s="54"/>
      <c r="B370" s="54"/>
      <c r="C370" s="53" t="s">
        <v>2146</v>
      </c>
      <c r="D370" s="53" t="s">
        <v>2108</v>
      </c>
      <c r="E370" s="53" t="s">
        <v>1801</v>
      </c>
      <c r="F370" s="53" t="s">
        <v>1779</v>
      </c>
      <c r="G370" s="53" t="s">
        <v>2139</v>
      </c>
      <c r="H370" s="53" t="s">
        <v>1865</v>
      </c>
      <c r="I370" s="57">
        <v>2</v>
      </c>
    </row>
    <row r="371" s="44" customFormat="1" ht="29" customHeight="1" spans="1:9">
      <c r="A371" s="54"/>
      <c r="B371" s="54"/>
      <c r="C371" s="53" t="s">
        <v>486</v>
      </c>
      <c r="D371" s="53" t="s">
        <v>2108</v>
      </c>
      <c r="E371" s="53" t="s">
        <v>1801</v>
      </c>
      <c r="F371" s="53" t="s">
        <v>1779</v>
      </c>
      <c r="G371" s="53" t="s">
        <v>2110</v>
      </c>
      <c r="H371" s="53" t="s">
        <v>1865</v>
      </c>
      <c r="I371" s="57">
        <v>2</v>
      </c>
    </row>
    <row r="372" s="44" customFormat="1" ht="18.5" customHeight="1" spans="1:9">
      <c r="A372" s="55"/>
      <c r="B372" s="55"/>
      <c r="C372" s="53" t="s">
        <v>486</v>
      </c>
      <c r="D372" s="53" t="s">
        <v>2147</v>
      </c>
      <c r="E372" s="53" t="s">
        <v>1860</v>
      </c>
      <c r="F372" s="53" t="s">
        <v>1859</v>
      </c>
      <c r="G372" s="53" t="s">
        <v>1859</v>
      </c>
      <c r="H372" s="53" t="s">
        <v>1865</v>
      </c>
      <c r="I372" s="57">
        <v>1.5</v>
      </c>
    </row>
    <row r="373" s="44" customFormat="1" ht="18.5" customHeight="1" spans="1:9">
      <c r="A373" s="52" t="s">
        <v>2148</v>
      </c>
      <c r="B373" s="52" t="s">
        <v>122</v>
      </c>
      <c r="C373" s="53" t="s">
        <v>486</v>
      </c>
      <c r="D373" s="53" t="s">
        <v>1747</v>
      </c>
      <c r="E373" s="53" t="s">
        <v>1746</v>
      </c>
      <c r="F373" s="53" t="s">
        <v>1747</v>
      </c>
      <c r="G373" s="53" t="s">
        <v>2149</v>
      </c>
      <c r="H373" s="53" t="s">
        <v>2150</v>
      </c>
      <c r="I373" s="57">
        <v>0.8</v>
      </c>
    </row>
    <row r="374" s="44" customFormat="1" ht="18.5" customHeight="1" spans="1:9">
      <c r="A374" s="54"/>
      <c r="B374" s="54"/>
      <c r="C374" s="53" t="s">
        <v>486</v>
      </c>
      <c r="D374" s="53" t="s">
        <v>1763</v>
      </c>
      <c r="E374" s="53" t="s">
        <v>1762</v>
      </c>
      <c r="F374" s="53" t="s">
        <v>1763</v>
      </c>
      <c r="G374" s="53" t="s">
        <v>2151</v>
      </c>
      <c r="H374" s="53" t="s">
        <v>1778</v>
      </c>
      <c r="I374" s="57">
        <v>0.15</v>
      </c>
    </row>
    <row r="375" s="44" customFormat="1" ht="29" customHeight="1" spans="1:9">
      <c r="A375" s="54"/>
      <c r="B375" s="54"/>
      <c r="C375" s="53" t="s">
        <v>486</v>
      </c>
      <c r="D375" s="53" t="s">
        <v>2152</v>
      </c>
      <c r="E375" s="53" t="s">
        <v>1765</v>
      </c>
      <c r="F375" s="53" t="s">
        <v>1766</v>
      </c>
      <c r="G375" s="53" t="s">
        <v>2153</v>
      </c>
      <c r="H375" s="53" t="s">
        <v>2154</v>
      </c>
      <c r="I375" s="57">
        <v>1</v>
      </c>
    </row>
    <row r="376" s="44" customFormat="1" ht="18.5" customHeight="1" spans="1:9">
      <c r="A376" s="54"/>
      <c r="B376" s="54"/>
      <c r="C376" s="53" t="s">
        <v>486</v>
      </c>
      <c r="D376" s="53" t="s">
        <v>2155</v>
      </c>
      <c r="E376" s="53" t="s">
        <v>1767</v>
      </c>
      <c r="F376" s="53" t="s">
        <v>1768</v>
      </c>
      <c r="G376" s="53" t="s">
        <v>2156</v>
      </c>
      <c r="H376" s="53" t="s">
        <v>2011</v>
      </c>
      <c r="I376" s="57">
        <v>0.5</v>
      </c>
    </row>
    <row r="377" s="44" customFormat="1" ht="18.5" customHeight="1" spans="1:9">
      <c r="A377" s="54"/>
      <c r="B377" s="54"/>
      <c r="C377" s="53" t="s">
        <v>486</v>
      </c>
      <c r="D377" s="53" t="s">
        <v>2157</v>
      </c>
      <c r="E377" s="53" t="s">
        <v>1919</v>
      </c>
      <c r="F377" s="53" t="s">
        <v>1920</v>
      </c>
      <c r="G377" s="53" t="s">
        <v>2158</v>
      </c>
      <c r="H377" s="53" t="s">
        <v>2159</v>
      </c>
      <c r="I377" s="57">
        <v>0.4</v>
      </c>
    </row>
    <row r="378" s="44" customFormat="1" ht="18.5" customHeight="1" spans="1:9">
      <c r="A378" s="54"/>
      <c r="B378" s="54"/>
      <c r="C378" s="53" t="s">
        <v>486</v>
      </c>
      <c r="D378" s="53" t="s">
        <v>2160</v>
      </c>
      <c r="E378" s="53" t="s">
        <v>1923</v>
      </c>
      <c r="F378" s="53" t="s">
        <v>1924</v>
      </c>
      <c r="G378" s="53" t="s">
        <v>2161</v>
      </c>
      <c r="H378" s="53" t="s">
        <v>1754</v>
      </c>
      <c r="I378" s="57">
        <v>0.15</v>
      </c>
    </row>
    <row r="379" s="44" customFormat="1" ht="18.5" customHeight="1" spans="1:9">
      <c r="A379" s="54"/>
      <c r="B379" s="54"/>
      <c r="C379" s="53" t="s">
        <v>486</v>
      </c>
      <c r="D379" s="53" t="s">
        <v>2162</v>
      </c>
      <c r="E379" s="53" t="s">
        <v>1844</v>
      </c>
      <c r="F379" s="53" t="s">
        <v>1845</v>
      </c>
      <c r="G379" s="53" t="s">
        <v>2163</v>
      </c>
      <c r="H379" s="53" t="s">
        <v>2164</v>
      </c>
      <c r="I379" s="57">
        <v>0.35</v>
      </c>
    </row>
    <row r="380" s="44" customFormat="1" ht="18.5" customHeight="1" spans="1:9">
      <c r="A380" s="54"/>
      <c r="B380" s="54"/>
      <c r="C380" s="53" t="s">
        <v>486</v>
      </c>
      <c r="D380" s="53" t="s">
        <v>2165</v>
      </c>
      <c r="E380" s="53" t="s">
        <v>1927</v>
      </c>
      <c r="F380" s="53" t="s">
        <v>1928</v>
      </c>
      <c r="G380" s="53" t="s">
        <v>2166</v>
      </c>
      <c r="H380" s="53" t="s">
        <v>2167</v>
      </c>
      <c r="I380" s="57">
        <v>0.18</v>
      </c>
    </row>
    <row r="381" s="44" customFormat="1" ht="18.5" customHeight="1" spans="1:9">
      <c r="A381" s="54"/>
      <c r="B381" s="54"/>
      <c r="C381" s="53" t="s">
        <v>486</v>
      </c>
      <c r="D381" s="53" t="s">
        <v>2168</v>
      </c>
      <c r="E381" s="53" t="s">
        <v>1927</v>
      </c>
      <c r="F381" s="53" t="s">
        <v>1928</v>
      </c>
      <c r="G381" s="53" t="s">
        <v>2168</v>
      </c>
      <c r="H381" s="53" t="s">
        <v>1805</v>
      </c>
      <c r="I381" s="57">
        <v>0.1</v>
      </c>
    </row>
    <row r="382" s="44" customFormat="1" ht="18.5" customHeight="1" spans="1:9">
      <c r="A382" s="54"/>
      <c r="B382" s="54"/>
      <c r="C382" s="53" t="s">
        <v>486</v>
      </c>
      <c r="D382" s="53" t="s">
        <v>2169</v>
      </c>
      <c r="E382" s="53" t="s">
        <v>1927</v>
      </c>
      <c r="F382" s="53" t="s">
        <v>1928</v>
      </c>
      <c r="G382" s="53" t="s">
        <v>2170</v>
      </c>
      <c r="H382" s="53" t="s">
        <v>2171</v>
      </c>
      <c r="I382" s="57">
        <v>0.5</v>
      </c>
    </row>
    <row r="383" s="44" customFormat="1" ht="18.5" customHeight="1" spans="1:9">
      <c r="A383" s="54"/>
      <c r="B383" s="54"/>
      <c r="C383" s="53" t="s">
        <v>2172</v>
      </c>
      <c r="D383" s="53" t="s">
        <v>2172</v>
      </c>
      <c r="E383" s="53" t="s">
        <v>1775</v>
      </c>
      <c r="F383" s="53" t="s">
        <v>1776</v>
      </c>
      <c r="G383" s="53" t="s">
        <v>2173</v>
      </c>
      <c r="H383" s="53" t="s">
        <v>1778</v>
      </c>
      <c r="I383" s="57">
        <v>10</v>
      </c>
    </row>
    <row r="384" s="44" customFormat="1" ht="18.5" customHeight="1" spans="1:9">
      <c r="A384" s="54"/>
      <c r="B384" s="54"/>
      <c r="C384" s="53" t="s">
        <v>486</v>
      </c>
      <c r="D384" s="53" t="s">
        <v>1791</v>
      </c>
      <c r="E384" s="53" t="s">
        <v>1809</v>
      </c>
      <c r="F384" s="53" t="s">
        <v>1810</v>
      </c>
      <c r="G384" s="53" t="s">
        <v>2174</v>
      </c>
      <c r="H384" s="53" t="s">
        <v>2175</v>
      </c>
      <c r="I384" s="57">
        <v>0.5</v>
      </c>
    </row>
    <row r="385" s="44" customFormat="1" ht="18.5" customHeight="1" spans="1:9">
      <c r="A385" s="55"/>
      <c r="B385" s="55"/>
      <c r="C385" s="53" t="s">
        <v>486</v>
      </c>
      <c r="D385" s="53" t="s">
        <v>2176</v>
      </c>
      <c r="E385" s="53" t="s">
        <v>2072</v>
      </c>
      <c r="F385" s="53" t="s">
        <v>2071</v>
      </c>
      <c r="G385" s="53" t="s">
        <v>2177</v>
      </c>
      <c r="H385" s="53" t="s">
        <v>2178</v>
      </c>
      <c r="I385" s="57">
        <v>0.5</v>
      </c>
    </row>
    <row r="386" s="44" customFormat="1" ht="18.5" customHeight="1" spans="1:9">
      <c r="A386" s="52" t="s">
        <v>2179</v>
      </c>
      <c r="B386" s="52" t="s">
        <v>124</v>
      </c>
      <c r="C386" s="53" t="s">
        <v>486</v>
      </c>
      <c r="D386" s="53" t="s">
        <v>1910</v>
      </c>
      <c r="E386" s="53" t="s">
        <v>2180</v>
      </c>
      <c r="F386" s="53"/>
      <c r="G386" s="53" t="s">
        <v>2181</v>
      </c>
      <c r="H386" s="53" t="s">
        <v>1842</v>
      </c>
      <c r="I386" s="57">
        <v>0.6</v>
      </c>
    </row>
    <row r="387" s="44" customFormat="1" ht="18.5" customHeight="1" spans="1:9">
      <c r="A387" s="54"/>
      <c r="B387" s="54"/>
      <c r="C387" s="53" t="s">
        <v>486</v>
      </c>
      <c r="D387" s="53" t="s">
        <v>1910</v>
      </c>
      <c r="E387" s="53" t="s">
        <v>1822</v>
      </c>
      <c r="F387" s="53" t="s">
        <v>1823</v>
      </c>
      <c r="G387" s="53" t="s">
        <v>2182</v>
      </c>
      <c r="H387" s="53" t="s">
        <v>1915</v>
      </c>
      <c r="I387" s="57">
        <v>0.06</v>
      </c>
    </row>
    <row r="388" s="44" customFormat="1" ht="18.5" customHeight="1" spans="1:9">
      <c r="A388" s="54"/>
      <c r="B388" s="54"/>
      <c r="C388" s="53" t="s">
        <v>486</v>
      </c>
      <c r="D388" s="53" t="s">
        <v>1910</v>
      </c>
      <c r="E388" s="53" t="s">
        <v>1767</v>
      </c>
      <c r="F388" s="53" t="s">
        <v>1768</v>
      </c>
      <c r="G388" s="53" t="s">
        <v>2183</v>
      </c>
      <c r="H388" s="53" t="s">
        <v>1922</v>
      </c>
      <c r="I388" s="57">
        <v>0.86</v>
      </c>
    </row>
    <row r="389" s="44" customFormat="1" ht="18.5" customHeight="1" spans="1:9">
      <c r="A389" s="54"/>
      <c r="B389" s="54"/>
      <c r="C389" s="53" t="s">
        <v>486</v>
      </c>
      <c r="D389" s="53" t="s">
        <v>1910</v>
      </c>
      <c r="E389" s="53" t="s">
        <v>1919</v>
      </c>
      <c r="F389" s="53" t="s">
        <v>1920</v>
      </c>
      <c r="G389" s="53" t="s">
        <v>2184</v>
      </c>
      <c r="H389" s="53" t="s">
        <v>2185</v>
      </c>
      <c r="I389" s="57">
        <v>0.19</v>
      </c>
    </row>
    <row r="390" s="44" customFormat="1" ht="18.5" customHeight="1" spans="1:9">
      <c r="A390" s="54"/>
      <c r="B390" s="54"/>
      <c r="C390" s="53" t="s">
        <v>486</v>
      </c>
      <c r="D390" s="53" t="s">
        <v>1910</v>
      </c>
      <c r="E390" s="53" t="s">
        <v>1919</v>
      </c>
      <c r="F390" s="53" t="s">
        <v>1920</v>
      </c>
      <c r="G390" s="53" t="s">
        <v>2186</v>
      </c>
      <c r="H390" s="53" t="s">
        <v>2041</v>
      </c>
      <c r="I390" s="57">
        <v>0.06</v>
      </c>
    </row>
    <row r="391" s="44" customFormat="1" ht="18.5" customHeight="1" spans="1:9">
      <c r="A391" s="54"/>
      <c r="B391" s="54"/>
      <c r="C391" s="53" t="s">
        <v>486</v>
      </c>
      <c r="D391" s="53" t="s">
        <v>1910</v>
      </c>
      <c r="E391" s="53" t="s">
        <v>1919</v>
      </c>
      <c r="F391" s="53" t="s">
        <v>1920</v>
      </c>
      <c r="G391" s="53" t="s">
        <v>2187</v>
      </c>
      <c r="H391" s="53" t="s">
        <v>2188</v>
      </c>
      <c r="I391" s="57">
        <v>0.28</v>
      </c>
    </row>
    <row r="392" s="44" customFormat="1" ht="18.5" customHeight="1" spans="1:9">
      <c r="A392" s="54"/>
      <c r="B392" s="54"/>
      <c r="C392" s="53" t="s">
        <v>486</v>
      </c>
      <c r="D392" s="53" t="s">
        <v>1910</v>
      </c>
      <c r="E392" s="53" t="s">
        <v>1923</v>
      </c>
      <c r="F392" s="53" t="s">
        <v>1924</v>
      </c>
      <c r="G392" s="53" t="s">
        <v>2161</v>
      </c>
      <c r="H392" s="53" t="s">
        <v>2189</v>
      </c>
      <c r="I392" s="57">
        <v>0.13</v>
      </c>
    </row>
    <row r="393" s="44" customFormat="1" ht="18.5" customHeight="1" spans="1:9">
      <c r="A393" s="54"/>
      <c r="B393" s="54"/>
      <c r="C393" s="53" t="s">
        <v>486</v>
      </c>
      <c r="D393" s="53" t="s">
        <v>1910</v>
      </c>
      <c r="E393" s="53" t="s">
        <v>1923</v>
      </c>
      <c r="F393" s="53" t="s">
        <v>1924</v>
      </c>
      <c r="G393" s="53" t="s">
        <v>2161</v>
      </c>
      <c r="H393" s="53" t="s">
        <v>2190</v>
      </c>
      <c r="I393" s="57">
        <v>0.08</v>
      </c>
    </row>
    <row r="394" s="44" customFormat="1" ht="18.5" customHeight="1" spans="1:9">
      <c r="A394" s="54"/>
      <c r="B394" s="54"/>
      <c r="C394" s="53" t="s">
        <v>486</v>
      </c>
      <c r="D394" s="53" t="s">
        <v>1910</v>
      </c>
      <c r="E394" s="53" t="s">
        <v>1844</v>
      </c>
      <c r="F394" s="53" t="s">
        <v>1845</v>
      </c>
      <c r="G394" s="53" t="s">
        <v>2191</v>
      </c>
      <c r="H394" s="53" t="s">
        <v>2192</v>
      </c>
      <c r="I394" s="57">
        <v>0.6</v>
      </c>
    </row>
    <row r="395" s="44" customFormat="1" ht="18.5" customHeight="1" spans="1:9">
      <c r="A395" s="54"/>
      <c r="B395" s="54"/>
      <c r="C395" s="53" t="s">
        <v>486</v>
      </c>
      <c r="D395" s="53" t="s">
        <v>1910</v>
      </c>
      <c r="E395" s="53" t="s">
        <v>1844</v>
      </c>
      <c r="F395" s="53" t="s">
        <v>1845</v>
      </c>
      <c r="G395" s="53" t="s">
        <v>2193</v>
      </c>
      <c r="H395" s="53" t="s">
        <v>2194</v>
      </c>
      <c r="I395" s="57">
        <v>0.31</v>
      </c>
    </row>
    <row r="396" s="44" customFormat="1" ht="18.5" customHeight="1" spans="1:9">
      <c r="A396" s="54"/>
      <c r="B396" s="54"/>
      <c r="C396" s="53" t="s">
        <v>486</v>
      </c>
      <c r="D396" s="53" t="s">
        <v>1910</v>
      </c>
      <c r="E396" s="53" t="s">
        <v>1809</v>
      </c>
      <c r="F396" s="53" t="s">
        <v>1810</v>
      </c>
      <c r="G396" s="53" t="s">
        <v>2195</v>
      </c>
      <c r="H396" s="53" t="s">
        <v>2196</v>
      </c>
      <c r="I396" s="57">
        <v>0.15</v>
      </c>
    </row>
    <row r="397" s="44" customFormat="1" ht="29" customHeight="1" spans="1:9">
      <c r="A397" s="54"/>
      <c r="B397" s="54"/>
      <c r="C397" s="53" t="s">
        <v>486</v>
      </c>
      <c r="D397" s="53" t="s">
        <v>1910</v>
      </c>
      <c r="E397" s="53" t="s">
        <v>1899</v>
      </c>
      <c r="F397" s="53" t="s">
        <v>1900</v>
      </c>
      <c r="G397" s="53" t="s">
        <v>2197</v>
      </c>
      <c r="H397" s="53" t="s">
        <v>1856</v>
      </c>
      <c r="I397" s="57">
        <v>0.1</v>
      </c>
    </row>
    <row r="398" s="44" customFormat="1" ht="18.5" customHeight="1" spans="1:9">
      <c r="A398" s="54"/>
      <c r="B398" s="54"/>
      <c r="C398" s="53" t="s">
        <v>486</v>
      </c>
      <c r="D398" s="53" t="s">
        <v>1910</v>
      </c>
      <c r="E398" s="53" t="s">
        <v>1801</v>
      </c>
      <c r="F398" s="53" t="s">
        <v>1779</v>
      </c>
      <c r="G398" s="53" t="s">
        <v>2198</v>
      </c>
      <c r="H398" s="53" t="s">
        <v>2199</v>
      </c>
      <c r="I398" s="57">
        <v>0.1</v>
      </c>
    </row>
    <row r="399" s="44" customFormat="1" ht="18.5" customHeight="1" spans="1:9">
      <c r="A399" s="54"/>
      <c r="B399" s="54"/>
      <c r="C399" s="53" t="s">
        <v>2200</v>
      </c>
      <c r="D399" s="53" t="s">
        <v>2201</v>
      </c>
      <c r="E399" s="53" t="s">
        <v>1801</v>
      </c>
      <c r="F399" s="53" t="s">
        <v>1779</v>
      </c>
      <c r="G399" s="53" t="s">
        <v>2202</v>
      </c>
      <c r="H399" s="53" t="s">
        <v>1865</v>
      </c>
      <c r="I399" s="57">
        <v>8</v>
      </c>
    </row>
    <row r="400" s="44" customFormat="1" ht="18.5" customHeight="1" spans="1:9">
      <c r="A400" s="54"/>
      <c r="B400" s="54"/>
      <c r="C400" s="53" t="s">
        <v>486</v>
      </c>
      <c r="D400" s="53" t="s">
        <v>1910</v>
      </c>
      <c r="E400" s="53" t="s">
        <v>1801</v>
      </c>
      <c r="F400" s="53" t="s">
        <v>1779</v>
      </c>
      <c r="G400" s="53" t="s">
        <v>2203</v>
      </c>
      <c r="H400" s="53" t="s">
        <v>2204</v>
      </c>
      <c r="I400" s="57">
        <v>0.1</v>
      </c>
    </row>
    <row r="401" s="44" customFormat="1" ht="18.5" customHeight="1" spans="1:9">
      <c r="A401" s="55"/>
      <c r="B401" s="55"/>
      <c r="C401" s="53" t="s">
        <v>486</v>
      </c>
      <c r="D401" s="53" t="s">
        <v>1910</v>
      </c>
      <c r="E401" s="53" t="s">
        <v>1860</v>
      </c>
      <c r="F401" s="53" t="s">
        <v>1859</v>
      </c>
      <c r="G401" s="53" t="s">
        <v>2197</v>
      </c>
      <c r="H401" s="53" t="s">
        <v>1761</v>
      </c>
      <c r="I401" s="57">
        <v>1.2</v>
      </c>
    </row>
    <row r="402" s="44" customFormat="1" ht="18.5" customHeight="1" spans="1:9">
      <c r="A402" s="52" t="s">
        <v>2205</v>
      </c>
      <c r="B402" s="52" t="s">
        <v>126</v>
      </c>
      <c r="C402" s="53" t="s">
        <v>486</v>
      </c>
      <c r="D402" s="53" t="s">
        <v>2206</v>
      </c>
      <c r="E402" s="53" t="s">
        <v>1885</v>
      </c>
      <c r="F402" s="53" t="s">
        <v>1884</v>
      </c>
      <c r="G402" s="53" t="s">
        <v>2207</v>
      </c>
      <c r="H402" s="53" t="s">
        <v>2208</v>
      </c>
      <c r="I402" s="57">
        <v>0.5</v>
      </c>
    </row>
    <row r="403" s="44" customFormat="1" ht="18.5" customHeight="1" spans="1:9">
      <c r="A403" s="54"/>
      <c r="B403" s="54"/>
      <c r="C403" s="53" t="s">
        <v>486</v>
      </c>
      <c r="D403" s="53" t="s">
        <v>2209</v>
      </c>
      <c r="E403" s="53" t="s">
        <v>1893</v>
      </c>
      <c r="F403" s="53" t="s">
        <v>1892</v>
      </c>
      <c r="G403" s="53" t="s">
        <v>2209</v>
      </c>
      <c r="H403" s="53" t="s">
        <v>2208</v>
      </c>
      <c r="I403" s="57">
        <v>0.8</v>
      </c>
    </row>
    <row r="404" s="44" customFormat="1" ht="53" customHeight="1" spans="1:9">
      <c r="A404" s="54"/>
      <c r="B404" s="54"/>
      <c r="C404" s="53" t="s">
        <v>2210</v>
      </c>
      <c r="D404" s="53" t="s">
        <v>2210</v>
      </c>
      <c r="E404" s="53" t="s">
        <v>1775</v>
      </c>
      <c r="F404" s="53" t="s">
        <v>1776</v>
      </c>
      <c r="G404" s="53" t="s">
        <v>2211</v>
      </c>
      <c r="H404" s="53" t="s">
        <v>1754</v>
      </c>
      <c r="I404" s="57">
        <v>6</v>
      </c>
    </row>
    <row r="405" s="44" customFormat="1" ht="41.75" customHeight="1" spans="1:9">
      <c r="A405" s="54"/>
      <c r="B405" s="54"/>
      <c r="C405" s="53" t="s">
        <v>2212</v>
      </c>
      <c r="D405" s="53" t="s">
        <v>2213</v>
      </c>
      <c r="E405" s="53" t="s">
        <v>1775</v>
      </c>
      <c r="F405" s="53" t="s">
        <v>1776</v>
      </c>
      <c r="G405" s="53" t="s">
        <v>2214</v>
      </c>
      <c r="H405" s="53" t="s">
        <v>2215</v>
      </c>
      <c r="I405" s="57">
        <v>12</v>
      </c>
    </row>
    <row r="406" s="44" customFormat="1" ht="18.5" customHeight="1" spans="1:9">
      <c r="A406" s="55"/>
      <c r="B406" s="55"/>
      <c r="C406" s="53" t="s">
        <v>486</v>
      </c>
      <c r="D406" s="53" t="s">
        <v>1791</v>
      </c>
      <c r="E406" s="53" t="s">
        <v>1809</v>
      </c>
      <c r="F406" s="53" t="s">
        <v>1810</v>
      </c>
      <c r="G406" s="53" t="s">
        <v>2216</v>
      </c>
      <c r="H406" s="53" t="s">
        <v>2208</v>
      </c>
      <c r="I406" s="57">
        <v>0.208</v>
      </c>
    </row>
    <row r="407" s="44" customFormat="1" ht="18.5" customHeight="1" spans="1:9">
      <c r="A407" s="52" t="s">
        <v>2217</v>
      </c>
      <c r="B407" s="52" t="s">
        <v>128</v>
      </c>
      <c r="C407" s="53" t="s">
        <v>486</v>
      </c>
      <c r="D407" s="53" t="s">
        <v>2218</v>
      </c>
      <c r="E407" s="53" t="s">
        <v>1775</v>
      </c>
      <c r="F407" s="53" t="s">
        <v>1776</v>
      </c>
      <c r="G407" s="53" t="s">
        <v>2219</v>
      </c>
      <c r="H407" s="53" t="s">
        <v>2220</v>
      </c>
      <c r="I407" s="57">
        <v>5.5</v>
      </c>
    </row>
    <row r="408" s="44" customFormat="1" ht="42.5" customHeight="1" spans="1:9">
      <c r="A408" s="55"/>
      <c r="B408" s="55"/>
      <c r="C408" s="53" t="s">
        <v>486</v>
      </c>
      <c r="D408" s="53" t="s">
        <v>1812</v>
      </c>
      <c r="E408" s="53" t="s">
        <v>1813</v>
      </c>
      <c r="F408" s="53" t="s">
        <v>1812</v>
      </c>
      <c r="G408" s="53" t="s">
        <v>2221</v>
      </c>
      <c r="H408" s="53" t="s">
        <v>2222</v>
      </c>
      <c r="I408" s="57">
        <v>19.5</v>
      </c>
    </row>
    <row r="409" s="44" customFormat="1" ht="18.5" customHeight="1" spans="1:9">
      <c r="A409" s="52" t="s">
        <v>2223</v>
      </c>
      <c r="B409" s="52" t="s">
        <v>130</v>
      </c>
      <c r="C409" s="53" t="s">
        <v>2224</v>
      </c>
      <c r="D409" s="53" t="s">
        <v>1832</v>
      </c>
      <c r="E409" s="53" t="s">
        <v>1767</v>
      </c>
      <c r="F409" s="53" t="s">
        <v>1768</v>
      </c>
      <c r="G409" s="53" t="s">
        <v>2225</v>
      </c>
      <c r="H409" s="53" t="s">
        <v>2226</v>
      </c>
      <c r="I409" s="57">
        <v>1.5</v>
      </c>
    </row>
    <row r="410" s="44" customFormat="1" ht="18.5" customHeight="1" spans="1:9">
      <c r="A410" s="54"/>
      <c r="B410" s="54"/>
      <c r="C410" s="53" t="s">
        <v>2224</v>
      </c>
      <c r="D410" s="53" t="s">
        <v>2227</v>
      </c>
      <c r="E410" s="53" t="s">
        <v>2228</v>
      </c>
      <c r="F410" s="53" t="s">
        <v>2229</v>
      </c>
      <c r="G410" s="53" t="s">
        <v>2225</v>
      </c>
      <c r="H410" s="53" t="s">
        <v>2226</v>
      </c>
      <c r="I410" s="57">
        <v>2</v>
      </c>
    </row>
    <row r="411" s="44" customFormat="1" ht="18.5" customHeight="1" spans="1:9">
      <c r="A411" s="54"/>
      <c r="B411" s="54"/>
      <c r="C411" s="53" t="s">
        <v>2224</v>
      </c>
      <c r="D411" s="53" t="s">
        <v>1769</v>
      </c>
      <c r="E411" s="53" t="s">
        <v>1919</v>
      </c>
      <c r="F411" s="53" t="s">
        <v>1920</v>
      </c>
      <c r="G411" s="53" t="s">
        <v>2225</v>
      </c>
      <c r="H411" s="53" t="s">
        <v>2226</v>
      </c>
      <c r="I411" s="57">
        <v>2.5</v>
      </c>
    </row>
    <row r="412" s="44" customFormat="1" ht="18.5" customHeight="1" spans="1:9">
      <c r="A412" s="54"/>
      <c r="B412" s="54"/>
      <c r="C412" s="53" t="s">
        <v>486</v>
      </c>
      <c r="D412" s="53" t="s">
        <v>1769</v>
      </c>
      <c r="E412" s="53" t="s">
        <v>1919</v>
      </c>
      <c r="F412" s="53" t="s">
        <v>1920</v>
      </c>
      <c r="G412" s="53" t="s">
        <v>2004</v>
      </c>
      <c r="H412" s="53" t="s">
        <v>2230</v>
      </c>
      <c r="I412" s="57">
        <v>2</v>
      </c>
    </row>
    <row r="413" s="44" customFormat="1" ht="18.5" customHeight="1" spans="1:9">
      <c r="A413" s="54"/>
      <c r="B413" s="54"/>
      <c r="C413" s="53" t="s">
        <v>2231</v>
      </c>
      <c r="D413" s="53" t="s">
        <v>1769</v>
      </c>
      <c r="E413" s="53" t="s">
        <v>1923</v>
      </c>
      <c r="F413" s="53" t="s">
        <v>1924</v>
      </c>
      <c r="G413" s="53" t="s">
        <v>2232</v>
      </c>
      <c r="H413" s="53" t="s">
        <v>2226</v>
      </c>
      <c r="I413" s="57">
        <v>2</v>
      </c>
    </row>
    <row r="414" s="44" customFormat="1" ht="18.5" customHeight="1" spans="1:9">
      <c r="A414" s="54"/>
      <c r="B414" s="54"/>
      <c r="C414" s="53" t="s">
        <v>486</v>
      </c>
      <c r="D414" s="53" t="s">
        <v>1791</v>
      </c>
      <c r="E414" s="53" t="s">
        <v>1772</v>
      </c>
      <c r="F414" s="53" t="s">
        <v>1773</v>
      </c>
      <c r="G414" s="53" t="s">
        <v>2004</v>
      </c>
      <c r="H414" s="53" t="s">
        <v>1865</v>
      </c>
      <c r="I414" s="57">
        <v>1.5</v>
      </c>
    </row>
    <row r="415" s="44" customFormat="1" ht="18.5" customHeight="1" spans="1:9">
      <c r="A415" s="54"/>
      <c r="B415" s="54"/>
      <c r="C415" s="53" t="s">
        <v>486</v>
      </c>
      <c r="D415" s="53" t="s">
        <v>2031</v>
      </c>
      <c r="E415" s="53" t="s">
        <v>1775</v>
      </c>
      <c r="F415" s="53" t="s">
        <v>1776</v>
      </c>
      <c r="G415" s="53" t="s">
        <v>2197</v>
      </c>
      <c r="H415" s="53" t="s">
        <v>1865</v>
      </c>
      <c r="I415" s="57">
        <v>2.5</v>
      </c>
    </row>
    <row r="416" s="44" customFormat="1" ht="18.5" customHeight="1" spans="1:9">
      <c r="A416" s="54"/>
      <c r="B416" s="54"/>
      <c r="C416" s="53" t="s">
        <v>486</v>
      </c>
      <c r="D416" s="53" t="s">
        <v>2233</v>
      </c>
      <c r="E416" s="53" t="s">
        <v>2072</v>
      </c>
      <c r="F416" s="53" t="s">
        <v>2071</v>
      </c>
      <c r="G416" s="53" t="s">
        <v>2004</v>
      </c>
      <c r="H416" s="53" t="s">
        <v>2230</v>
      </c>
      <c r="I416" s="57">
        <v>1.5</v>
      </c>
    </row>
    <row r="417" s="44" customFormat="1" ht="18.5" customHeight="1" spans="1:9">
      <c r="A417" s="54"/>
      <c r="B417" s="54"/>
      <c r="C417" s="53" t="s">
        <v>2224</v>
      </c>
      <c r="D417" s="53" t="s">
        <v>1897</v>
      </c>
      <c r="E417" s="53" t="s">
        <v>1783</v>
      </c>
      <c r="F417" s="53" t="s">
        <v>1784</v>
      </c>
      <c r="G417" s="53" t="s">
        <v>2225</v>
      </c>
      <c r="H417" s="53" t="s">
        <v>2226</v>
      </c>
      <c r="I417" s="57">
        <v>5</v>
      </c>
    </row>
    <row r="418" s="44" customFormat="1" ht="18.5" customHeight="1" spans="1:9">
      <c r="A418" s="54"/>
      <c r="B418" s="54"/>
      <c r="C418" s="53" t="s">
        <v>486</v>
      </c>
      <c r="D418" s="53" t="s">
        <v>2234</v>
      </c>
      <c r="E418" s="53" t="s">
        <v>1792</v>
      </c>
      <c r="F418" s="53" t="s">
        <v>1782</v>
      </c>
      <c r="G418" s="53" t="s">
        <v>2197</v>
      </c>
      <c r="H418" s="53" t="s">
        <v>2235</v>
      </c>
      <c r="I418" s="57">
        <v>4.5</v>
      </c>
    </row>
    <row r="419" s="44" customFormat="1" ht="18.5" customHeight="1" spans="1:9">
      <c r="A419" s="54"/>
      <c r="B419" s="54"/>
      <c r="C419" s="53" t="s">
        <v>2236</v>
      </c>
      <c r="D419" s="53" t="s">
        <v>1933</v>
      </c>
      <c r="E419" s="53" t="s">
        <v>1932</v>
      </c>
      <c r="F419" s="53" t="s">
        <v>1933</v>
      </c>
      <c r="G419" s="53" t="s">
        <v>2237</v>
      </c>
      <c r="H419" s="53" t="s">
        <v>1865</v>
      </c>
      <c r="I419" s="57">
        <v>3</v>
      </c>
    </row>
    <row r="420" s="44" customFormat="1" ht="18.5" customHeight="1" spans="1:9">
      <c r="A420" s="54"/>
      <c r="B420" s="54"/>
      <c r="C420" s="53" t="s">
        <v>2231</v>
      </c>
      <c r="D420" s="53" t="s">
        <v>2031</v>
      </c>
      <c r="E420" s="53" t="s">
        <v>1801</v>
      </c>
      <c r="F420" s="53" t="s">
        <v>1779</v>
      </c>
      <c r="G420" s="53" t="s">
        <v>2094</v>
      </c>
      <c r="H420" s="53" t="s">
        <v>1865</v>
      </c>
      <c r="I420" s="57">
        <v>1</v>
      </c>
    </row>
    <row r="421" s="44" customFormat="1" ht="18.5" customHeight="1" spans="1:9">
      <c r="A421" s="54"/>
      <c r="B421" s="54"/>
      <c r="C421" s="53" t="s">
        <v>2224</v>
      </c>
      <c r="D421" s="53" t="s">
        <v>1779</v>
      </c>
      <c r="E421" s="53" t="s">
        <v>1801</v>
      </c>
      <c r="F421" s="53" t="s">
        <v>1779</v>
      </c>
      <c r="G421" s="53" t="s">
        <v>2238</v>
      </c>
      <c r="H421" s="53" t="s">
        <v>1778</v>
      </c>
      <c r="I421" s="57">
        <v>5</v>
      </c>
    </row>
    <row r="422" s="44" customFormat="1" ht="18.5" customHeight="1" spans="1:9">
      <c r="A422" s="55"/>
      <c r="B422" s="55"/>
      <c r="C422" s="53" t="s">
        <v>486</v>
      </c>
      <c r="D422" s="53" t="s">
        <v>2239</v>
      </c>
      <c r="E422" s="53" t="s">
        <v>1860</v>
      </c>
      <c r="F422" s="53" t="s">
        <v>1859</v>
      </c>
      <c r="G422" s="53" t="s">
        <v>2197</v>
      </c>
      <c r="H422" s="53" t="s">
        <v>1865</v>
      </c>
      <c r="I422" s="57">
        <v>4.2</v>
      </c>
    </row>
    <row r="423" s="44" customFormat="1" ht="18.5" customHeight="1" spans="1:9">
      <c r="A423" s="52" t="s">
        <v>2240</v>
      </c>
      <c r="B423" s="52" t="s">
        <v>132</v>
      </c>
      <c r="C423" s="53" t="s">
        <v>486</v>
      </c>
      <c r="D423" s="53" t="s">
        <v>1910</v>
      </c>
      <c r="E423" s="53" t="s">
        <v>1788</v>
      </c>
      <c r="F423" s="53" t="s">
        <v>1787</v>
      </c>
      <c r="G423" s="53" t="s">
        <v>2241</v>
      </c>
      <c r="H423" s="53" t="s">
        <v>1865</v>
      </c>
      <c r="I423" s="57">
        <v>1</v>
      </c>
    </row>
    <row r="424" s="44" customFormat="1" ht="18.5" customHeight="1" spans="1:9">
      <c r="A424" s="54"/>
      <c r="B424" s="54"/>
      <c r="C424" s="53" t="s">
        <v>486</v>
      </c>
      <c r="D424" s="53" t="s">
        <v>1910</v>
      </c>
      <c r="E424" s="53" t="s">
        <v>1762</v>
      </c>
      <c r="F424" s="53" t="s">
        <v>1763</v>
      </c>
      <c r="G424" s="53" t="s">
        <v>2241</v>
      </c>
      <c r="H424" s="53" t="s">
        <v>1865</v>
      </c>
      <c r="I424" s="57">
        <v>0.6</v>
      </c>
    </row>
    <row r="425" s="44" customFormat="1" ht="18.5" customHeight="1" spans="1:9">
      <c r="A425" s="54"/>
      <c r="B425" s="54"/>
      <c r="C425" s="53" t="s">
        <v>486</v>
      </c>
      <c r="D425" s="53" t="s">
        <v>1910</v>
      </c>
      <c r="E425" s="53" t="s">
        <v>1806</v>
      </c>
      <c r="F425" s="53" t="s">
        <v>1807</v>
      </c>
      <c r="G425" s="53" t="s">
        <v>2241</v>
      </c>
      <c r="H425" s="53" t="s">
        <v>1865</v>
      </c>
      <c r="I425" s="57">
        <v>3</v>
      </c>
    </row>
    <row r="426" s="44" customFormat="1" ht="18.5" customHeight="1" spans="1:9">
      <c r="A426" s="54"/>
      <c r="B426" s="54"/>
      <c r="C426" s="53" t="s">
        <v>486</v>
      </c>
      <c r="D426" s="53" t="s">
        <v>1910</v>
      </c>
      <c r="E426" s="53" t="s">
        <v>1809</v>
      </c>
      <c r="F426" s="53" t="s">
        <v>1810</v>
      </c>
      <c r="G426" s="53" t="s">
        <v>2241</v>
      </c>
      <c r="H426" s="53" t="s">
        <v>1865</v>
      </c>
      <c r="I426" s="57">
        <v>1</v>
      </c>
    </row>
    <row r="427" s="44" customFormat="1" ht="18.5" customHeight="1" spans="1:9">
      <c r="A427" s="54"/>
      <c r="B427" s="54"/>
      <c r="C427" s="53" t="s">
        <v>486</v>
      </c>
      <c r="D427" s="53" t="s">
        <v>1910</v>
      </c>
      <c r="E427" s="53" t="s">
        <v>1792</v>
      </c>
      <c r="F427" s="53" t="s">
        <v>1782</v>
      </c>
      <c r="G427" s="53" t="s">
        <v>2241</v>
      </c>
      <c r="H427" s="53" t="s">
        <v>1865</v>
      </c>
      <c r="I427" s="57">
        <v>3</v>
      </c>
    </row>
    <row r="428" s="44" customFormat="1" ht="18.5" customHeight="1" spans="1:9">
      <c r="A428" s="54"/>
      <c r="B428" s="54"/>
      <c r="C428" s="53" t="s">
        <v>486</v>
      </c>
      <c r="D428" s="53" t="s">
        <v>1910</v>
      </c>
      <c r="E428" s="53" t="s">
        <v>1794</v>
      </c>
      <c r="F428" s="53" t="s">
        <v>1795</v>
      </c>
      <c r="G428" s="53" t="s">
        <v>2241</v>
      </c>
      <c r="H428" s="53" t="s">
        <v>1865</v>
      </c>
      <c r="I428" s="57">
        <v>0.8</v>
      </c>
    </row>
    <row r="429" s="44" customFormat="1" ht="18.5" customHeight="1" spans="1:9">
      <c r="A429" s="54"/>
      <c r="B429" s="54"/>
      <c r="C429" s="53" t="s">
        <v>486</v>
      </c>
      <c r="D429" s="53" t="s">
        <v>1910</v>
      </c>
      <c r="E429" s="53" t="s">
        <v>1797</v>
      </c>
      <c r="F429" s="53" t="s">
        <v>1796</v>
      </c>
      <c r="G429" s="53" t="s">
        <v>2241</v>
      </c>
      <c r="H429" s="53" t="s">
        <v>1865</v>
      </c>
      <c r="I429" s="57">
        <v>1</v>
      </c>
    </row>
    <row r="430" s="44" customFormat="1" ht="18.5" customHeight="1" spans="1:9">
      <c r="A430" s="54"/>
      <c r="B430" s="54"/>
      <c r="C430" s="53" t="s">
        <v>486</v>
      </c>
      <c r="D430" s="53" t="s">
        <v>1910</v>
      </c>
      <c r="E430" s="53" t="s">
        <v>1799</v>
      </c>
      <c r="F430" s="53" t="s">
        <v>1798</v>
      </c>
      <c r="G430" s="53" t="s">
        <v>2241</v>
      </c>
      <c r="H430" s="53" t="s">
        <v>1865</v>
      </c>
      <c r="I430" s="57">
        <v>0.5</v>
      </c>
    </row>
    <row r="431" s="44" customFormat="1" ht="18.5" customHeight="1" spans="1:9">
      <c r="A431" s="55"/>
      <c r="B431" s="55"/>
      <c r="C431" s="53" t="s">
        <v>486</v>
      </c>
      <c r="D431" s="53" t="s">
        <v>1910</v>
      </c>
      <c r="E431" s="53" t="s">
        <v>1801</v>
      </c>
      <c r="F431" s="53" t="s">
        <v>1779</v>
      </c>
      <c r="G431" s="53" t="s">
        <v>2242</v>
      </c>
      <c r="H431" s="53" t="s">
        <v>1865</v>
      </c>
      <c r="I431" s="57">
        <v>2</v>
      </c>
    </row>
    <row r="432" s="44" customFormat="1" ht="18.5" customHeight="1" spans="1:9">
      <c r="A432" s="52" t="s">
        <v>2243</v>
      </c>
      <c r="B432" s="52" t="s">
        <v>134</v>
      </c>
      <c r="C432" s="53" t="s">
        <v>486</v>
      </c>
      <c r="D432" s="53" t="s">
        <v>1910</v>
      </c>
      <c r="E432" s="53" t="s">
        <v>1762</v>
      </c>
      <c r="F432" s="53" t="s">
        <v>1763</v>
      </c>
      <c r="G432" s="53" t="s">
        <v>2244</v>
      </c>
      <c r="H432" s="53" t="s">
        <v>1865</v>
      </c>
      <c r="I432" s="57">
        <v>0.25</v>
      </c>
    </row>
    <row r="433" s="44" customFormat="1" ht="18.5" customHeight="1" spans="1:9">
      <c r="A433" s="54"/>
      <c r="B433" s="54"/>
      <c r="C433" s="53" t="s">
        <v>486</v>
      </c>
      <c r="D433" s="53" t="s">
        <v>1910</v>
      </c>
      <c r="E433" s="53" t="s">
        <v>1767</v>
      </c>
      <c r="F433" s="53" t="s">
        <v>1768</v>
      </c>
      <c r="G433" s="53" t="s">
        <v>2244</v>
      </c>
      <c r="H433" s="53" t="s">
        <v>1865</v>
      </c>
      <c r="I433" s="57">
        <v>1</v>
      </c>
    </row>
    <row r="434" s="44" customFormat="1" ht="18.5" customHeight="1" spans="1:9">
      <c r="A434" s="54"/>
      <c r="B434" s="54"/>
      <c r="C434" s="53" t="s">
        <v>486</v>
      </c>
      <c r="D434" s="53" t="s">
        <v>1910</v>
      </c>
      <c r="E434" s="53" t="s">
        <v>1770</v>
      </c>
      <c r="F434" s="53" t="s">
        <v>1771</v>
      </c>
      <c r="G434" s="53" t="s">
        <v>2244</v>
      </c>
      <c r="H434" s="53" t="s">
        <v>1865</v>
      </c>
      <c r="I434" s="57">
        <v>1</v>
      </c>
    </row>
    <row r="435" s="44" customFormat="1" ht="18.5" customHeight="1" spans="1:9">
      <c r="A435" s="54"/>
      <c r="B435" s="54"/>
      <c r="C435" s="53" t="s">
        <v>486</v>
      </c>
      <c r="D435" s="53" t="s">
        <v>1910</v>
      </c>
      <c r="E435" s="53" t="s">
        <v>1809</v>
      </c>
      <c r="F435" s="53" t="s">
        <v>1810</v>
      </c>
      <c r="G435" s="53" t="s">
        <v>2244</v>
      </c>
      <c r="H435" s="53" t="s">
        <v>1865</v>
      </c>
      <c r="I435" s="57">
        <v>0.5</v>
      </c>
    </row>
    <row r="436" s="44" customFormat="1" ht="18.5" customHeight="1" spans="1:9">
      <c r="A436" s="54"/>
      <c r="B436" s="54"/>
      <c r="C436" s="53" t="s">
        <v>486</v>
      </c>
      <c r="D436" s="53" t="s">
        <v>1910</v>
      </c>
      <c r="E436" s="53" t="s">
        <v>1792</v>
      </c>
      <c r="F436" s="53" t="s">
        <v>1782</v>
      </c>
      <c r="G436" s="53" t="s">
        <v>2245</v>
      </c>
      <c r="H436" s="53" t="s">
        <v>1865</v>
      </c>
      <c r="I436" s="57">
        <v>3</v>
      </c>
    </row>
    <row r="437" s="44" customFormat="1" ht="18.5" customHeight="1" spans="1:9">
      <c r="A437" s="55"/>
      <c r="B437" s="55"/>
      <c r="C437" s="53" t="s">
        <v>486</v>
      </c>
      <c r="D437" s="53" t="s">
        <v>1910</v>
      </c>
      <c r="E437" s="53" t="s">
        <v>1801</v>
      </c>
      <c r="F437" s="53" t="s">
        <v>1779</v>
      </c>
      <c r="G437" s="53" t="s">
        <v>2244</v>
      </c>
      <c r="H437" s="53" t="s">
        <v>1865</v>
      </c>
      <c r="I437" s="57">
        <v>2</v>
      </c>
    </row>
    <row r="438" s="44" customFormat="1" ht="18.5" customHeight="1" spans="1:9">
      <c r="A438" s="52" t="s">
        <v>2246</v>
      </c>
      <c r="B438" s="52" t="s">
        <v>136</v>
      </c>
      <c r="C438" s="53" t="s">
        <v>486</v>
      </c>
      <c r="D438" s="53" t="s">
        <v>1910</v>
      </c>
      <c r="E438" s="53" t="s">
        <v>1746</v>
      </c>
      <c r="F438" s="53" t="s">
        <v>1747</v>
      </c>
      <c r="G438" s="53" t="s">
        <v>2241</v>
      </c>
      <c r="H438" s="53" t="s">
        <v>1865</v>
      </c>
      <c r="I438" s="57">
        <v>1</v>
      </c>
    </row>
    <row r="439" s="44" customFormat="1" ht="18.5" customHeight="1" spans="1:9">
      <c r="A439" s="54"/>
      <c r="B439" s="54"/>
      <c r="C439" s="53" t="s">
        <v>486</v>
      </c>
      <c r="D439" s="53" t="s">
        <v>1910</v>
      </c>
      <c r="E439" s="53" t="s">
        <v>1788</v>
      </c>
      <c r="F439" s="53" t="s">
        <v>1787</v>
      </c>
      <c r="G439" s="53" t="s">
        <v>2241</v>
      </c>
      <c r="H439" s="53" t="s">
        <v>1865</v>
      </c>
      <c r="I439" s="57">
        <v>1</v>
      </c>
    </row>
    <row r="440" s="44" customFormat="1" ht="18.5" customHeight="1" spans="1:9">
      <c r="A440" s="54"/>
      <c r="B440" s="54"/>
      <c r="C440" s="53" t="s">
        <v>486</v>
      </c>
      <c r="D440" s="53" t="s">
        <v>1910</v>
      </c>
      <c r="E440" s="53" t="s">
        <v>2247</v>
      </c>
      <c r="F440" s="53" t="s">
        <v>2248</v>
      </c>
      <c r="G440" s="53" t="s">
        <v>2241</v>
      </c>
      <c r="H440" s="53" t="s">
        <v>1865</v>
      </c>
      <c r="I440" s="57">
        <v>0.4</v>
      </c>
    </row>
    <row r="441" s="44" customFormat="1" ht="18.5" customHeight="1" spans="1:9">
      <c r="A441" s="54"/>
      <c r="B441" s="54"/>
      <c r="C441" s="53" t="s">
        <v>486</v>
      </c>
      <c r="D441" s="53" t="s">
        <v>1910</v>
      </c>
      <c r="E441" s="53" t="s">
        <v>1760</v>
      </c>
      <c r="F441" s="53" t="s">
        <v>1759</v>
      </c>
      <c r="G441" s="53" t="s">
        <v>2241</v>
      </c>
      <c r="H441" s="53" t="s">
        <v>1865</v>
      </c>
      <c r="I441" s="57">
        <v>1</v>
      </c>
    </row>
    <row r="442" s="44" customFormat="1" ht="18.5" customHeight="1" spans="1:9">
      <c r="A442" s="54"/>
      <c r="B442" s="54"/>
      <c r="C442" s="53" t="s">
        <v>486</v>
      </c>
      <c r="D442" s="53" t="s">
        <v>1910</v>
      </c>
      <c r="E442" s="53" t="s">
        <v>1809</v>
      </c>
      <c r="F442" s="53" t="s">
        <v>1810</v>
      </c>
      <c r="G442" s="53" t="s">
        <v>2241</v>
      </c>
      <c r="H442" s="53" t="s">
        <v>1865</v>
      </c>
      <c r="I442" s="57">
        <v>1</v>
      </c>
    </row>
    <row r="443" s="44" customFormat="1" ht="18.5" customHeight="1" spans="1:9">
      <c r="A443" s="54"/>
      <c r="B443" s="54"/>
      <c r="C443" s="53" t="s">
        <v>486</v>
      </c>
      <c r="D443" s="53" t="s">
        <v>1910</v>
      </c>
      <c r="E443" s="53" t="s">
        <v>1792</v>
      </c>
      <c r="F443" s="53" t="s">
        <v>1782</v>
      </c>
      <c r="G443" s="53" t="s">
        <v>2241</v>
      </c>
      <c r="H443" s="53" t="s">
        <v>1865</v>
      </c>
      <c r="I443" s="57">
        <v>5</v>
      </c>
    </row>
    <row r="444" s="44" customFormat="1" ht="18.5" customHeight="1" spans="1:9">
      <c r="A444" s="54"/>
      <c r="B444" s="54"/>
      <c r="C444" s="53" t="s">
        <v>486</v>
      </c>
      <c r="D444" s="53" t="s">
        <v>1910</v>
      </c>
      <c r="E444" s="53" t="s">
        <v>2249</v>
      </c>
      <c r="F444" s="53" t="s">
        <v>2250</v>
      </c>
      <c r="G444" s="53" t="s">
        <v>2241</v>
      </c>
      <c r="H444" s="53" t="s">
        <v>1865</v>
      </c>
      <c r="I444" s="57">
        <v>0.6</v>
      </c>
    </row>
    <row r="445" s="44" customFormat="1" ht="18.5" customHeight="1" spans="1:9">
      <c r="A445" s="55"/>
      <c r="B445" s="55"/>
      <c r="C445" s="53" t="s">
        <v>486</v>
      </c>
      <c r="D445" s="53" t="s">
        <v>1910</v>
      </c>
      <c r="E445" s="53" t="s">
        <v>1801</v>
      </c>
      <c r="F445" s="53" t="s">
        <v>1779</v>
      </c>
      <c r="G445" s="53" t="s">
        <v>2241</v>
      </c>
      <c r="H445" s="53" t="s">
        <v>1865</v>
      </c>
      <c r="I445" s="57">
        <v>4</v>
      </c>
    </row>
    <row r="446" s="44" customFormat="1" ht="29" customHeight="1" spans="1:9">
      <c r="A446" s="52" t="s">
        <v>2251</v>
      </c>
      <c r="B446" s="52" t="s">
        <v>138</v>
      </c>
      <c r="C446" s="53" t="s">
        <v>486</v>
      </c>
      <c r="D446" s="53" t="s">
        <v>2252</v>
      </c>
      <c r="E446" s="53" t="s">
        <v>1772</v>
      </c>
      <c r="F446" s="53" t="s">
        <v>1773</v>
      </c>
      <c r="G446" s="53" t="s">
        <v>2252</v>
      </c>
      <c r="H446" s="53" t="s">
        <v>2220</v>
      </c>
      <c r="I446" s="57">
        <v>3</v>
      </c>
    </row>
    <row r="447" s="44" customFormat="1" ht="29" customHeight="1" spans="1:9">
      <c r="A447" s="54"/>
      <c r="B447" s="54"/>
      <c r="C447" s="53" t="s">
        <v>486</v>
      </c>
      <c r="D447" s="53" t="s">
        <v>2253</v>
      </c>
      <c r="E447" s="53" t="s">
        <v>2254</v>
      </c>
      <c r="F447" s="53" t="s">
        <v>2255</v>
      </c>
      <c r="G447" s="53" t="s">
        <v>2253</v>
      </c>
      <c r="H447" s="53" t="s">
        <v>2222</v>
      </c>
      <c r="I447" s="57">
        <v>1.5</v>
      </c>
    </row>
    <row r="448" s="44" customFormat="1" ht="18.5" customHeight="1" spans="1:9">
      <c r="A448" s="54"/>
      <c r="B448" s="54"/>
      <c r="C448" s="53" t="s">
        <v>2256</v>
      </c>
      <c r="D448" s="53" t="s">
        <v>2257</v>
      </c>
      <c r="E448" s="53" t="s">
        <v>1801</v>
      </c>
      <c r="F448" s="53" t="s">
        <v>1779</v>
      </c>
      <c r="G448" s="53" t="s">
        <v>2257</v>
      </c>
      <c r="H448" s="53" t="s">
        <v>2258</v>
      </c>
      <c r="I448" s="57">
        <v>10</v>
      </c>
    </row>
    <row r="449" s="44" customFormat="1" ht="29" customHeight="1" spans="1:9">
      <c r="A449" s="54"/>
      <c r="B449" s="54"/>
      <c r="C449" s="53" t="s">
        <v>486</v>
      </c>
      <c r="D449" s="53" t="s">
        <v>2259</v>
      </c>
      <c r="E449" s="53" t="s">
        <v>1801</v>
      </c>
      <c r="F449" s="53" t="s">
        <v>1779</v>
      </c>
      <c r="G449" s="53" t="s">
        <v>2259</v>
      </c>
      <c r="H449" s="53" t="s">
        <v>2260</v>
      </c>
      <c r="I449" s="57">
        <v>2</v>
      </c>
    </row>
    <row r="450" s="44" customFormat="1" ht="29" customHeight="1" spans="1:9">
      <c r="A450" s="54"/>
      <c r="B450" s="54"/>
      <c r="C450" s="53" t="s">
        <v>486</v>
      </c>
      <c r="D450" s="53" t="s">
        <v>2259</v>
      </c>
      <c r="E450" s="53" t="s">
        <v>1801</v>
      </c>
      <c r="F450" s="53" t="s">
        <v>1779</v>
      </c>
      <c r="G450" s="53" t="s">
        <v>2259</v>
      </c>
      <c r="H450" s="53" t="s">
        <v>2260</v>
      </c>
      <c r="I450" s="57">
        <v>3</v>
      </c>
    </row>
    <row r="451" s="44" customFormat="1" ht="18.5" customHeight="1" spans="1:9">
      <c r="A451" s="54"/>
      <c r="B451" s="54"/>
      <c r="C451" s="53" t="s">
        <v>2261</v>
      </c>
      <c r="D451" s="53" t="s">
        <v>2262</v>
      </c>
      <c r="E451" s="53" t="s">
        <v>1801</v>
      </c>
      <c r="F451" s="53" t="s">
        <v>1779</v>
      </c>
      <c r="G451" s="53" t="s">
        <v>2262</v>
      </c>
      <c r="H451" s="53" t="s">
        <v>2258</v>
      </c>
      <c r="I451" s="57">
        <v>10</v>
      </c>
    </row>
    <row r="452" s="44" customFormat="1" ht="29" customHeight="1" spans="1:9">
      <c r="A452" s="54"/>
      <c r="B452" s="54"/>
      <c r="C452" s="53" t="s">
        <v>2263</v>
      </c>
      <c r="D452" s="53" t="s">
        <v>2264</v>
      </c>
      <c r="E452" s="53" t="s">
        <v>1801</v>
      </c>
      <c r="F452" s="53" t="s">
        <v>1779</v>
      </c>
      <c r="G452" s="53" t="s">
        <v>2264</v>
      </c>
      <c r="H452" s="53" t="s">
        <v>2265</v>
      </c>
      <c r="I452" s="57">
        <v>20</v>
      </c>
    </row>
    <row r="453" s="44" customFormat="1" ht="29" customHeight="1" spans="1:9">
      <c r="A453" s="54"/>
      <c r="B453" s="54"/>
      <c r="C453" s="53" t="s">
        <v>2266</v>
      </c>
      <c r="D453" s="53" t="s">
        <v>2267</v>
      </c>
      <c r="E453" s="53" t="s">
        <v>1801</v>
      </c>
      <c r="F453" s="53" t="s">
        <v>1779</v>
      </c>
      <c r="G453" s="53" t="s">
        <v>2267</v>
      </c>
      <c r="H453" s="53" t="s">
        <v>2268</v>
      </c>
      <c r="I453" s="57">
        <v>3</v>
      </c>
    </row>
    <row r="454" s="44" customFormat="1" ht="29" customHeight="1" spans="1:9">
      <c r="A454" s="55"/>
      <c r="B454" s="55"/>
      <c r="C454" s="53" t="s">
        <v>2269</v>
      </c>
      <c r="D454" s="53" t="s">
        <v>2270</v>
      </c>
      <c r="E454" s="53" t="s">
        <v>1860</v>
      </c>
      <c r="F454" s="53" t="s">
        <v>1859</v>
      </c>
      <c r="G454" s="53" t="s">
        <v>2270</v>
      </c>
      <c r="H454" s="53" t="s">
        <v>2222</v>
      </c>
      <c r="I454" s="57">
        <v>60</v>
      </c>
    </row>
    <row r="455" s="44" customFormat="1" ht="18.5" customHeight="1" spans="1:9">
      <c r="A455" s="52" t="s">
        <v>2271</v>
      </c>
      <c r="B455" s="52" t="s">
        <v>141</v>
      </c>
      <c r="C455" s="53" t="s">
        <v>486</v>
      </c>
      <c r="D455" s="53" t="s">
        <v>1819</v>
      </c>
      <c r="E455" s="53" t="s">
        <v>1820</v>
      </c>
      <c r="F455" s="53" t="s">
        <v>1819</v>
      </c>
      <c r="G455" s="53" t="s">
        <v>1819</v>
      </c>
      <c r="H455" s="53" t="s">
        <v>1854</v>
      </c>
      <c r="I455" s="57">
        <v>5.2</v>
      </c>
    </row>
    <row r="456" s="44" customFormat="1" ht="18.5" customHeight="1" spans="1:9">
      <c r="A456" s="54"/>
      <c r="B456" s="54"/>
      <c r="C456" s="53" t="s">
        <v>486</v>
      </c>
      <c r="D456" s="53" t="s">
        <v>1763</v>
      </c>
      <c r="E456" s="53" t="s">
        <v>1762</v>
      </c>
      <c r="F456" s="53" t="s">
        <v>1763</v>
      </c>
      <c r="G456" s="53" t="s">
        <v>1763</v>
      </c>
      <c r="H456" s="53" t="s">
        <v>1854</v>
      </c>
      <c r="I456" s="57">
        <v>0.5</v>
      </c>
    </row>
    <row r="457" s="44" customFormat="1" ht="18.5" customHeight="1" spans="1:9">
      <c r="A457" s="54"/>
      <c r="B457" s="54"/>
      <c r="C457" s="53" t="s">
        <v>486</v>
      </c>
      <c r="D457" s="53" t="s">
        <v>1832</v>
      </c>
      <c r="E457" s="53" t="s">
        <v>1767</v>
      </c>
      <c r="F457" s="53" t="s">
        <v>1768</v>
      </c>
      <c r="G457" s="53" t="s">
        <v>1832</v>
      </c>
      <c r="H457" s="53" t="s">
        <v>2226</v>
      </c>
      <c r="I457" s="57">
        <v>5.1</v>
      </c>
    </row>
    <row r="458" s="44" customFormat="1" ht="18.5" customHeight="1" spans="1:9">
      <c r="A458" s="54"/>
      <c r="B458" s="54"/>
      <c r="C458" s="53" t="s">
        <v>486</v>
      </c>
      <c r="D458" s="53" t="s">
        <v>1769</v>
      </c>
      <c r="E458" s="53" t="s">
        <v>1919</v>
      </c>
      <c r="F458" s="53" t="s">
        <v>1920</v>
      </c>
      <c r="G458" s="53" t="s">
        <v>1769</v>
      </c>
      <c r="H458" s="53" t="s">
        <v>2272</v>
      </c>
      <c r="I458" s="57">
        <v>5</v>
      </c>
    </row>
    <row r="459" s="44" customFormat="1" ht="18.5" customHeight="1" spans="1:9">
      <c r="A459" s="54"/>
      <c r="B459" s="54"/>
      <c r="C459" s="53" t="s">
        <v>486</v>
      </c>
      <c r="D459" s="53" t="s">
        <v>1791</v>
      </c>
      <c r="E459" s="53" t="s">
        <v>2063</v>
      </c>
      <c r="F459" s="53" t="s">
        <v>2064</v>
      </c>
      <c r="G459" s="53" t="s">
        <v>1791</v>
      </c>
      <c r="H459" s="53" t="s">
        <v>2222</v>
      </c>
      <c r="I459" s="57">
        <v>3</v>
      </c>
    </row>
    <row r="460" s="44" customFormat="1" ht="18.5" customHeight="1" spans="1:9">
      <c r="A460" s="54"/>
      <c r="B460" s="54"/>
      <c r="C460" s="53" t="s">
        <v>486</v>
      </c>
      <c r="D460" s="53" t="s">
        <v>2273</v>
      </c>
      <c r="E460" s="53" t="s">
        <v>1907</v>
      </c>
      <c r="F460" s="53" t="s">
        <v>1908</v>
      </c>
      <c r="G460" s="53" t="s">
        <v>2273</v>
      </c>
      <c r="H460" s="53" t="s">
        <v>2274</v>
      </c>
      <c r="I460" s="57">
        <v>5</v>
      </c>
    </row>
    <row r="461" s="44" customFormat="1" ht="29.75" customHeight="1" spans="1:9">
      <c r="A461" s="55"/>
      <c r="B461" s="55"/>
      <c r="C461" s="53" t="s">
        <v>2275</v>
      </c>
      <c r="D461" s="53" t="s">
        <v>1859</v>
      </c>
      <c r="E461" s="53" t="s">
        <v>1907</v>
      </c>
      <c r="F461" s="53" t="s">
        <v>1908</v>
      </c>
      <c r="G461" s="53" t="s">
        <v>1859</v>
      </c>
      <c r="H461" s="53" t="s">
        <v>2044</v>
      </c>
      <c r="I461" s="57">
        <v>170</v>
      </c>
    </row>
    <row r="462" s="44" customFormat="1" ht="18.5" customHeight="1" spans="1:9">
      <c r="A462" s="52" t="s">
        <v>2276</v>
      </c>
      <c r="B462" s="52" t="s">
        <v>143</v>
      </c>
      <c r="C462" s="53" t="s">
        <v>486</v>
      </c>
      <c r="D462" s="53" t="s">
        <v>1747</v>
      </c>
      <c r="E462" s="53" t="s">
        <v>1746</v>
      </c>
      <c r="F462" s="53" t="s">
        <v>1747</v>
      </c>
      <c r="G462" s="53" t="s">
        <v>1747</v>
      </c>
      <c r="H462" s="53" t="s">
        <v>1865</v>
      </c>
      <c r="I462" s="57">
        <v>5</v>
      </c>
    </row>
    <row r="463" s="44" customFormat="1" ht="18.5" customHeight="1" spans="1:9">
      <c r="A463" s="54"/>
      <c r="B463" s="54"/>
      <c r="C463" s="53" t="s">
        <v>486</v>
      </c>
      <c r="D463" s="53" t="s">
        <v>1787</v>
      </c>
      <c r="E463" s="53" t="s">
        <v>1788</v>
      </c>
      <c r="F463" s="53" t="s">
        <v>1787</v>
      </c>
      <c r="G463" s="53" t="s">
        <v>1787</v>
      </c>
      <c r="H463" s="53" t="s">
        <v>1865</v>
      </c>
      <c r="I463" s="57">
        <v>2</v>
      </c>
    </row>
    <row r="464" s="44" customFormat="1" ht="18.5" customHeight="1" spans="1:9">
      <c r="A464" s="54"/>
      <c r="B464" s="54"/>
      <c r="C464" s="53" t="s">
        <v>486</v>
      </c>
      <c r="D464" s="53" t="s">
        <v>1874</v>
      </c>
      <c r="E464" s="53" t="s">
        <v>1875</v>
      </c>
      <c r="F464" s="53" t="s">
        <v>1874</v>
      </c>
      <c r="G464" s="53" t="s">
        <v>1874</v>
      </c>
      <c r="H464" s="53" t="s">
        <v>1865</v>
      </c>
      <c r="I464" s="57">
        <v>0.5</v>
      </c>
    </row>
    <row r="465" s="44" customFormat="1" ht="18.5" customHeight="1" spans="1:9">
      <c r="A465" s="54"/>
      <c r="B465" s="54"/>
      <c r="C465" s="53" t="s">
        <v>486</v>
      </c>
      <c r="D465" s="53" t="s">
        <v>1756</v>
      </c>
      <c r="E465" s="53" t="s">
        <v>1755</v>
      </c>
      <c r="F465" s="53" t="s">
        <v>1756</v>
      </c>
      <c r="G465" s="53" t="s">
        <v>1756</v>
      </c>
      <c r="H465" s="53" t="s">
        <v>1865</v>
      </c>
      <c r="I465" s="57">
        <v>2.5</v>
      </c>
    </row>
    <row r="466" s="44" customFormat="1" ht="18.5" customHeight="1" spans="1:9">
      <c r="A466" s="54"/>
      <c r="B466" s="54"/>
      <c r="C466" s="53" t="s">
        <v>486</v>
      </c>
      <c r="D466" s="53" t="s">
        <v>1992</v>
      </c>
      <c r="E466" s="53" t="s">
        <v>1993</v>
      </c>
      <c r="F466" s="53" t="s">
        <v>1992</v>
      </c>
      <c r="G466" s="53" t="s">
        <v>1992</v>
      </c>
      <c r="H466" s="53" t="s">
        <v>1865</v>
      </c>
      <c r="I466" s="57">
        <v>1</v>
      </c>
    </row>
    <row r="467" s="44" customFormat="1" ht="18.5" customHeight="1" spans="1:9">
      <c r="A467" s="54"/>
      <c r="B467" s="54"/>
      <c r="C467" s="53" t="s">
        <v>486</v>
      </c>
      <c r="D467" s="53" t="s">
        <v>2248</v>
      </c>
      <c r="E467" s="53" t="s">
        <v>2247</v>
      </c>
      <c r="F467" s="53" t="s">
        <v>2248</v>
      </c>
      <c r="G467" s="53" t="s">
        <v>2248</v>
      </c>
      <c r="H467" s="53" t="s">
        <v>1865</v>
      </c>
      <c r="I467" s="57">
        <v>2</v>
      </c>
    </row>
    <row r="468" s="44" customFormat="1" ht="18.5" customHeight="1" spans="1:9">
      <c r="A468" s="54"/>
      <c r="B468" s="54"/>
      <c r="C468" s="53" t="s">
        <v>486</v>
      </c>
      <c r="D468" s="53" t="s">
        <v>1764</v>
      </c>
      <c r="E468" s="53" t="s">
        <v>1879</v>
      </c>
      <c r="F468" s="53" t="s">
        <v>1764</v>
      </c>
      <c r="G468" s="53" t="s">
        <v>1764</v>
      </c>
      <c r="H468" s="53" t="s">
        <v>1865</v>
      </c>
      <c r="I468" s="57">
        <v>2</v>
      </c>
    </row>
    <row r="469" s="44" customFormat="1" ht="18.5" customHeight="1" spans="1:9">
      <c r="A469" s="54"/>
      <c r="B469" s="54"/>
      <c r="C469" s="53" t="s">
        <v>486</v>
      </c>
      <c r="D469" s="53" t="s">
        <v>1819</v>
      </c>
      <c r="E469" s="53" t="s">
        <v>1820</v>
      </c>
      <c r="F469" s="53" t="s">
        <v>1819</v>
      </c>
      <c r="G469" s="53" t="s">
        <v>1819</v>
      </c>
      <c r="H469" s="53" t="s">
        <v>1865</v>
      </c>
      <c r="I469" s="57">
        <v>4</v>
      </c>
    </row>
    <row r="470" s="44" customFormat="1" ht="18.5" customHeight="1" spans="1:9">
      <c r="A470" s="54"/>
      <c r="B470" s="54"/>
      <c r="C470" s="53" t="s">
        <v>486</v>
      </c>
      <c r="D470" s="53" t="s">
        <v>1823</v>
      </c>
      <c r="E470" s="53" t="s">
        <v>1822</v>
      </c>
      <c r="F470" s="53" t="s">
        <v>1823</v>
      </c>
      <c r="G470" s="53" t="s">
        <v>1823</v>
      </c>
      <c r="H470" s="53" t="s">
        <v>1865</v>
      </c>
      <c r="I470" s="57">
        <v>2</v>
      </c>
    </row>
    <row r="471" s="44" customFormat="1" ht="18.5" customHeight="1" spans="1:9">
      <c r="A471" s="54"/>
      <c r="B471" s="54"/>
      <c r="C471" s="53" t="s">
        <v>486</v>
      </c>
      <c r="D471" s="53" t="s">
        <v>1758</v>
      </c>
      <c r="E471" s="53" t="s">
        <v>1757</v>
      </c>
      <c r="F471" s="53" t="s">
        <v>1758</v>
      </c>
      <c r="G471" s="53" t="s">
        <v>1758</v>
      </c>
      <c r="H471" s="53" t="s">
        <v>1865</v>
      </c>
      <c r="I471" s="57">
        <v>5</v>
      </c>
    </row>
    <row r="472" s="44" customFormat="1" ht="18.5" customHeight="1" spans="1:9">
      <c r="A472" s="54"/>
      <c r="B472" s="54"/>
      <c r="C472" s="53" t="s">
        <v>486</v>
      </c>
      <c r="D472" s="53" t="s">
        <v>1824</v>
      </c>
      <c r="E472" s="53" t="s">
        <v>1825</v>
      </c>
      <c r="F472" s="53" t="s">
        <v>1824</v>
      </c>
      <c r="G472" s="53" t="s">
        <v>1824</v>
      </c>
      <c r="H472" s="53" t="s">
        <v>1865</v>
      </c>
      <c r="I472" s="57">
        <v>1</v>
      </c>
    </row>
    <row r="473" s="44" customFormat="1" ht="18.5" customHeight="1" spans="1:9">
      <c r="A473" s="54"/>
      <c r="B473" s="54"/>
      <c r="C473" s="53" t="s">
        <v>486</v>
      </c>
      <c r="D473" s="53" t="s">
        <v>1759</v>
      </c>
      <c r="E473" s="53" t="s">
        <v>1760</v>
      </c>
      <c r="F473" s="53" t="s">
        <v>1759</v>
      </c>
      <c r="G473" s="53" t="s">
        <v>1759</v>
      </c>
      <c r="H473" s="53" t="s">
        <v>1865</v>
      </c>
      <c r="I473" s="57">
        <v>2.5</v>
      </c>
    </row>
    <row r="474" s="44" customFormat="1" ht="18.5" customHeight="1" spans="1:9">
      <c r="A474" s="54"/>
      <c r="B474" s="54"/>
      <c r="C474" s="53" t="s">
        <v>486</v>
      </c>
      <c r="D474" s="53" t="s">
        <v>1763</v>
      </c>
      <c r="E474" s="53" t="s">
        <v>1762</v>
      </c>
      <c r="F474" s="53" t="s">
        <v>1763</v>
      </c>
      <c r="G474" s="53" t="s">
        <v>1763</v>
      </c>
      <c r="H474" s="53" t="s">
        <v>1865</v>
      </c>
      <c r="I474" s="57">
        <v>0.5</v>
      </c>
    </row>
    <row r="475" s="44" customFormat="1" ht="18.5" customHeight="1" spans="1:9">
      <c r="A475" s="54"/>
      <c r="B475" s="54"/>
      <c r="C475" s="53" t="s">
        <v>486</v>
      </c>
      <c r="D475" s="53" t="s">
        <v>1832</v>
      </c>
      <c r="E475" s="53" t="s">
        <v>1767</v>
      </c>
      <c r="F475" s="53" t="s">
        <v>1768</v>
      </c>
      <c r="G475" s="53" t="s">
        <v>1832</v>
      </c>
      <c r="H475" s="53" t="s">
        <v>1865</v>
      </c>
      <c r="I475" s="57">
        <v>8</v>
      </c>
    </row>
    <row r="476" s="44" customFormat="1" ht="18.5" customHeight="1" spans="1:9">
      <c r="A476" s="54"/>
      <c r="B476" s="54"/>
      <c r="C476" s="53" t="s">
        <v>486</v>
      </c>
      <c r="D476" s="53" t="s">
        <v>1769</v>
      </c>
      <c r="E476" s="53" t="s">
        <v>1770</v>
      </c>
      <c r="F476" s="53" t="s">
        <v>1771</v>
      </c>
      <c r="G476" s="53" t="s">
        <v>1769</v>
      </c>
      <c r="H476" s="53" t="s">
        <v>1865</v>
      </c>
      <c r="I476" s="57">
        <v>6</v>
      </c>
    </row>
    <row r="477" s="44" customFormat="1" ht="18.5" customHeight="1" spans="1:9">
      <c r="A477" s="54"/>
      <c r="B477" s="54"/>
      <c r="C477" s="53" t="s">
        <v>486</v>
      </c>
      <c r="D477" s="53" t="s">
        <v>1791</v>
      </c>
      <c r="E477" s="53" t="s">
        <v>1809</v>
      </c>
      <c r="F477" s="53" t="s">
        <v>1810</v>
      </c>
      <c r="G477" s="53" t="s">
        <v>1791</v>
      </c>
      <c r="H477" s="53" t="s">
        <v>1865</v>
      </c>
      <c r="I477" s="57">
        <v>6</v>
      </c>
    </row>
    <row r="478" s="44" customFormat="1" ht="18.5" customHeight="1" spans="1:9">
      <c r="A478" s="54"/>
      <c r="B478" s="54"/>
      <c r="C478" s="53" t="s">
        <v>486</v>
      </c>
      <c r="D478" s="53" t="s">
        <v>1933</v>
      </c>
      <c r="E478" s="53" t="s">
        <v>1932</v>
      </c>
      <c r="F478" s="53" t="s">
        <v>1933</v>
      </c>
      <c r="G478" s="53" t="s">
        <v>1933</v>
      </c>
      <c r="H478" s="53" t="s">
        <v>1865</v>
      </c>
      <c r="I478" s="57">
        <v>8</v>
      </c>
    </row>
    <row r="479" s="44" customFormat="1" ht="29" customHeight="1" spans="1:9">
      <c r="A479" s="54"/>
      <c r="B479" s="54"/>
      <c r="C479" s="53" t="s">
        <v>2277</v>
      </c>
      <c r="D479" s="53" t="s">
        <v>1812</v>
      </c>
      <c r="E479" s="53" t="s">
        <v>1813</v>
      </c>
      <c r="F479" s="53" t="s">
        <v>1812</v>
      </c>
      <c r="G479" s="53" t="s">
        <v>1812</v>
      </c>
      <c r="H479" s="53" t="s">
        <v>1865</v>
      </c>
      <c r="I479" s="57">
        <v>10</v>
      </c>
    </row>
    <row r="480" s="44" customFormat="1" ht="18.5" customHeight="1" spans="1:9">
      <c r="A480" s="54"/>
      <c r="B480" s="54"/>
      <c r="C480" s="53" t="s">
        <v>2278</v>
      </c>
      <c r="D480" s="53" t="s">
        <v>1812</v>
      </c>
      <c r="E480" s="53" t="s">
        <v>1813</v>
      </c>
      <c r="F480" s="53" t="s">
        <v>1812</v>
      </c>
      <c r="G480" s="53" t="s">
        <v>1812</v>
      </c>
      <c r="H480" s="53" t="s">
        <v>1865</v>
      </c>
      <c r="I480" s="57">
        <v>10</v>
      </c>
    </row>
    <row r="481" s="44" customFormat="1" ht="18.5" customHeight="1" spans="1:9">
      <c r="A481" s="54"/>
      <c r="B481" s="54"/>
      <c r="C481" s="53" t="s">
        <v>2278</v>
      </c>
      <c r="D481" s="53" t="s">
        <v>1937</v>
      </c>
      <c r="E481" s="53" t="s">
        <v>1936</v>
      </c>
      <c r="F481" s="53" t="s">
        <v>1937</v>
      </c>
      <c r="G481" s="53" t="s">
        <v>1937</v>
      </c>
      <c r="H481" s="53" t="s">
        <v>1865</v>
      </c>
      <c r="I481" s="57">
        <v>10</v>
      </c>
    </row>
    <row r="482" s="44" customFormat="1" ht="18.5" customHeight="1" spans="1:9">
      <c r="A482" s="54"/>
      <c r="B482" s="54"/>
      <c r="C482" s="53" t="s">
        <v>2279</v>
      </c>
      <c r="D482" s="53" t="s">
        <v>1779</v>
      </c>
      <c r="E482" s="53" t="s">
        <v>1801</v>
      </c>
      <c r="F482" s="53" t="s">
        <v>1779</v>
      </c>
      <c r="G482" s="53" t="s">
        <v>1779</v>
      </c>
      <c r="H482" s="53" t="s">
        <v>1865</v>
      </c>
      <c r="I482" s="57">
        <v>15</v>
      </c>
    </row>
    <row r="483" s="44" customFormat="1" ht="18.5" customHeight="1" spans="1:9">
      <c r="A483" s="55"/>
      <c r="B483" s="55"/>
      <c r="C483" s="53" t="s">
        <v>2280</v>
      </c>
      <c r="D483" s="53" t="s">
        <v>1779</v>
      </c>
      <c r="E483" s="53" t="s">
        <v>1801</v>
      </c>
      <c r="F483" s="53" t="s">
        <v>1779</v>
      </c>
      <c r="G483" s="53" t="s">
        <v>1779</v>
      </c>
      <c r="H483" s="53" t="s">
        <v>1865</v>
      </c>
      <c r="I483" s="57">
        <v>5</v>
      </c>
    </row>
    <row r="484" s="44" customFormat="1" ht="18.5" customHeight="1" spans="1:9">
      <c r="A484" s="52" t="s">
        <v>2281</v>
      </c>
      <c r="B484" s="52" t="s">
        <v>145</v>
      </c>
      <c r="C484" s="53" t="s">
        <v>486</v>
      </c>
      <c r="D484" s="53" t="s">
        <v>2282</v>
      </c>
      <c r="E484" s="53" t="s">
        <v>1746</v>
      </c>
      <c r="F484" s="53" t="s">
        <v>1747</v>
      </c>
      <c r="G484" s="53" t="s">
        <v>1951</v>
      </c>
      <c r="H484" s="53" t="s">
        <v>2283</v>
      </c>
      <c r="I484" s="57">
        <v>1</v>
      </c>
    </row>
    <row r="485" s="44" customFormat="1" ht="18.5" customHeight="1" spans="1:9">
      <c r="A485" s="54"/>
      <c r="B485" s="54"/>
      <c r="C485" s="53" t="s">
        <v>486</v>
      </c>
      <c r="D485" s="53" t="s">
        <v>2282</v>
      </c>
      <c r="E485" s="53" t="s">
        <v>1755</v>
      </c>
      <c r="F485" s="53" t="s">
        <v>1756</v>
      </c>
      <c r="G485" s="53" t="s">
        <v>1954</v>
      </c>
      <c r="H485" s="53" t="s">
        <v>2284</v>
      </c>
      <c r="I485" s="57">
        <v>1.5</v>
      </c>
    </row>
    <row r="486" s="44" customFormat="1" ht="29.75" customHeight="1" spans="1:9">
      <c r="A486" s="54"/>
      <c r="B486" s="54"/>
      <c r="C486" s="53" t="s">
        <v>2285</v>
      </c>
      <c r="D486" s="53" t="s">
        <v>2282</v>
      </c>
      <c r="E486" s="53" t="s">
        <v>2247</v>
      </c>
      <c r="F486" s="53" t="s">
        <v>2248</v>
      </c>
      <c r="G486" s="53" t="s">
        <v>2282</v>
      </c>
      <c r="H486" s="53" t="s">
        <v>2286</v>
      </c>
      <c r="I486" s="57">
        <v>1</v>
      </c>
    </row>
    <row r="487" s="44" customFormat="1" ht="29.75" customHeight="1" spans="1:9">
      <c r="A487" s="54"/>
      <c r="B487" s="54"/>
      <c r="C487" s="53" t="s">
        <v>2285</v>
      </c>
      <c r="D487" s="53" t="s">
        <v>2282</v>
      </c>
      <c r="E487" s="53" t="s">
        <v>1879</v>
      </c>
      <c r="F487" s="53" t="s">
        <v>1764</v>
      </c>
      <c r="G487" s="53" t="s">
        <v>2282</v>
      </c>
      <c r="H487" s="53" t="s">
        <v>2286</v>
      </c>
      <c r="I487" s="57">
        <v>1</v>
      </c>
    </row>
    <row r="488" s="44" customFormat="1" ht="18.5" customHeight="1" spans="1:9">
      <c r="A488" s="54"/>
      <c r="B488" s="54"/>
      <c r="C488" s="53" t="s">
        <v>486</v>
      </c>
      <c r="D488" s="53" t="s">
        <v>2282</v>
      </c>
      <c r="E488" s="53" t="s">
        <v>1760</v>
      </c>
      <c r="F488" s="53" t="s">
        <v>1759</v>
      </c>
      <c r="G488" s="53" t="s">
        <v>2287</v>
      </c>
      <c r="H488" s="53" t="s">
        <v>2288</v>
      </c>
      <c r="I488" s="57">
        <v>2</v>
      </c>
    </row>
    <row r="489" s="44" customFormat="1" ht="18.5" customHeight="1" spans="1:9">
      <c r="A489" s="54"/>
      <c r="B489" s="54"/>
      <c r="C489" s="53" t="s">
        <v>486</v>
      </c>
      <c r="D489" s="53" t="s">
        <v>2282</v>
      </c>
      <c r="E489" s="53" t="s">
        <v>1762</v>
      </c>
      <c r="F489" s="53" t="s">
        <v>1763</v>
      </c>
      <c r="G489" s="53" t="s">
        <v>2289</v>
      </c>
      <c r="H489" s="53" t="s">
        <v>1856</v>
      </c>
      <c r="I489" s="57">
        <v>0.4</v>
      </c>
    </row>
    <row r="490" s="44" customFormat="1" ht="18.5" customHeight="1" spans="1:9">
      <c r="A490" s="54"/>
      <c r="B490" s="54"/>
      <c r="C490" s="53" t="s">
        <v>486</v>
      </c>
      <c r="D490" s="53" t="s">
        <v>2290</v>
      </c>
      <c r="E490" s="53" t="s">
        <v>1767</v>
      </c>
      <c r="F490" s="53" t="s">
        <v>1768</v>
      </c>
      <c r="G490" s="53" t="s">
        <v>2290</v>
      </c>
      <c r="H490" s="53" t="s">
        <v>2291</v>
      </c>
      <c r="I490" s="57">
        <v>2</v>
      </c>
    </row>
    <row r="491" s="44" customFormat="1" ht="29.75" customHeight="1" spans="1:9">
      <c r="A491" s="54"/>
      <c r="B491" s="54"/>
      <c r="C491" s="53" t="s">
        <v>2285</v>
      </c>
      <c r="D491" s="53" t="s">
        <v>2209</v>
      </c>
      <c r="E491" s="53" t="s">
        <v>1893</v>
      </c>
      <c r="F491" s="53" t="s">
        <v>1892</v>
      </c>
      <c r="G491" s="53" t="s">
        <v>2209</v>
      </c>
      <c r="H491" s="53" t="s">
        <v>2292</v>
      </c>
      <c r="I491" s="57">
        <v>2</v>
      </c>
    </row>
    <row r="492" s="44" customFormat="1" ht="18.5" customHeight="1" spans="1:9">
      <c r="A492" s="54"/>
      <c r="B492" s="54"/>
      <c r="C492" s="53" t="s">
        <v>486</v>
      </c>
      <c r="D492" s="53" t="s">
        <v>1962</v>
      </c>
      <c r="E492" s="53" t="s">
        <v>1919</v>
      </c>
      <c r="F492" s="53" t="s">
        <v>1920</v>
      </c>
      <c r="G492" s="53" t="s">
        <v>1921</v>
      </c>
      <c r="H492" s="53" t="s">
        <v>2291</v>
      </c>
      <c r="I492" s="57">
        <v>0.5</v>
      </c>
    </row>
    <row r="493" s="44" customFormat="1" ht="18.5" customHeight="1" spans="1:9">
      <c r="A493" s="54"/>
      <c r="B493" s="54"/>
      <c r="C493" s="53" t="s">
        <v>486</v>
      </c>
      <c r="D493" s="53" t="s">
        <v>2282</v>
      </c>
      <c r="E493" s="53" t="s">
        <v>1923</v>
      </c>
      <c r="F493" s="53" t="s">
        <v>1924</v>
      </c>
      <c r="G493" s="53" t="s">
        <v>1925</v>
      </c>
      <c r="H493" s="53" t="s">
        <v>2023</v>
      </c>
      <c r="I493" s="57">
        <v>0.2</v>
      </c>
    </row>
    <row r="494" s="44" customFormat="1" ht="18.5" customHeight="1" spans="1:9">
      <c r="A494" s="54"/>
      <c r="B494" s="54"/>
      <c r="C494" s="53" t="s">
        <v>486</v>
      </c>
      <c r="D494" s="53" t="s">
        <v>2293</v>
      </c>
      <c r="E494" s="53" t="s">
        <v>1775</v>
      </c>
      <c r="F494" s="53" t="s">
        <v>1776</v>
      </c>
      <c r="G494" s="53" t="s">
        <v>2293</v>
      </c>
      <c r="H494" s="53" t="s">
        <v>2294</v>
      </c>
      <c r="I494" s="57">
        <v>5</v>
      </c>
    </row>
    <row r="495" s="44" customFormat="1" ht="29.75" customHeight="1" spans="1:9">
      <c r="A495" s="54"/>
      <c r="B495" s="54"/>
      <c r="C495" s="53" t="s">
        <v>2285</v>
      </c>
      <c r="D495" s="53" t="s">
        <v>2282</v>
      </c>
      <c r="E495" s="53" t="s">
        <v>1809</v>
      </c>
      <c r="F495" s="53" t="s">
        <v>1810</v>
      </c>
      <c r="G495" s="53" t="s">
        <v>2282</v>
      </c>
      <c r="H495" s="53" t="s">
        <v>2286</v>
      </c>
      <c r="I495" s="57">
        <v>1</v>
      </c>
    </row>
    <row r="496" s="44" customFormat="1" ht="18.5" customHeight="1" spans="1:9">
      <c r="A496" s="54"/>
      <c r="B496" s="54"/>
      <c r="C496" s="53" t="s">
        <v>486</v>
      </c>
      <c r="D496" s="53" t="s">
        <v>2295</v>
      </c>
      <c r="E496" s="53" t="s">
        <v>1792</v>
      </c>
      <c r="F496" s="53" t="s">
        <v>1782</v>
      </c>
      <c r="G496" s="53" t="s">
        <v>2295</v>
      </c>
      <c r="H496" s="53" t="s">
        <v>2296</v>
      </c>
      <c r="I496" s="57">
        <v>3</v>
      </c>
    </row>
    <row r="497" s="44" customFormat="1" ht="18.5" customHeight="1" spans="1:9">
      <c r="A497" s="55"/>
      <c r="B497" s="55"/>
      <c r="C497" s="53" t="s">
        <v>486</v>
      </c>
      <c r="D497" s="53" t="s">
        <v>1779</v>
      </c>
      <c r="E497" s="53" t="s">
        <v>1801</v>
      </c>
      <c r="F497" s="53" t="s">
        <v>1779</v>
      </c>
      <c r="G497" s="53" t="s">
        <v>1779</v>
      </c>
      <c r="H497" s="53" t="s">
        <v>2175</v>
      </c>
      <c r="I497" s="57">
        <v>8</v>
      </c>
    </row>
    <row r="498" s="44" customFormat="1" ht="18.5" customHeight="1" spans="1:9">
      <c r="A498" s="52" t="s">
        <v>2297</v>
      </c>
      <c r="B498" s="52" t="s">
        <v>147</v>
      </c>
      <c r="C498" s="53" t="s">
        <v>2298</v>
      </c>
      <c r="D498" s="53" t="s">
        <v>1862</v>
      </c>
      <c r="E498" s="53" t="s">
        <v>1863</v>
      </c>
      <c r="F498" s="53" t="s">
        <v>1862</v>
      </c>
      <c r="G498" s="53" t="s">
        <v>2299</v>
      </c>
      <c r="H498" s="53" t="s">
        <v>2230</v>
      </c>
      <c r="I498" s="57">
        <v>5</v>
      </c>
    </row>
    <row r="499" s="44" customFormat="1" ht="18.5" customHeight="1" spans="1:9">
      <c r="A499" s="54"/>
      <c r="B499" s="54"/>
      <c r="C499" s="53" t="s">
        <v>2298</v>
      </c>
      <c r="D499" s="53" t="s">
        <v>1747</v>
      </c>
      <c r="E499" s="53" t="s">
        <v>1746</v>
      </c>
      <c r="F499" s="53" t="s">
        <v>1747</v>
      </c>
      <c r="G499" s="53" t="s">
        <v>2300</v>
      </c>
      <c r="H499" s="53" t="s">
        <v>1778</v>
      </c>
      <c r="I499" s="57">
        <v>10</v>
      </c>
    </row>
    <row r="500" s="44" customFormat="1" ht="18.5" customHeight="1" spans="1:9">
      <c r="A500" s="54"/>
      <c r="B500" s="54"/>
      <c r="C500" s="53" t="s">
        <v>2298</v>
      </c>
      <c r="D500" s="53" t="s">
        <v>1787</v>
      </c>
      <c r="E500" s="53" t="s">
        <v>1788</v>
      </c>
      <c r="F500" s="53" t="s">
        <v>1787</v>
      </c>
      <c r="G500" s="53" t="s">
        <v>2301</v>
      </c>
      <c r="H500" s="53" t="s">
        <v>1778</v>
      </c>
      <c r="I500" s="57">
        <v>14</v>
      </c>
    </row>
    <row r="501" s="44" customFormat="1" ht="18.5" customHeight="1" spans="1:9">
      <c r="A501" s="54"/>
      <c r="B501" s="54"/>
      <c r="C501" s="53" t="s">
        <v>2298</v>
      </c>
      <c r="D501" s="53" t="s">
        <v>1756</v>
      </c>
      <c r="E501" s="53" t="s">
        <v>1755</v>
      </c>
      <c r="F501" s="53" t="s">
        <v>1756</v>
      </c>
      <c r="G501" s="53" t="s">
        <v>2300</v>
      </c>
      <c r="H501" s="53" t="s">
        <v>2302</v>
      </c>
      <c r="I501" s="57">
        <v>2.5</v>
      </c>
    </row>
    <row r="502" s="44" customFormat="1" ht="18.5" customHeight="1" spans="1:9">
      <c r="A502" s="54"/>
      <c r="B502" s="54"/>
      <c r="C502" s="53" t="s">
        <v>2298</v>
      </c>
      <c r="D502" s="53" t="s">
        <v>2248</v>
      </c>
      <c r="E502" s="53" t="s">
        <v>2247</v>
      </c>
      <c r="F502" s="53" t="s">
        <v>2248</v>
      </c>
      <c r="G502" s="53" t="s">
        <v>2303</v>
      </c>
      <c r="H502" s="53" t="s">
        <v>2230</v>
      </c>
      <c r="I502" s="57">
        <v>1.5</v>
      </c>
    </row>
    <row r="503" s="44" customFormat="1" ht="18.5" customHeight="1" spans="1:9">
      <c r="A503" s="54"/>
      <c r="B503" s="54"/>
      <c r="C503" s="53" t="s">
        <v>2298</v>
      </c>
      <c r="D503" s="53" t="s">
        <v>1764</v>
      </c>
      <c r="E503" s="53" t="s">
        <v>1879</v>
      </c>
      <c r="F503" s="53" t="s">
        <v>1764</v>
      </c>
      <c r="G503" s="53" t="s">
        <v>2304</v>
      </c>
      <c r="H503" s="53" t="s">
        <v>2150</v>
      </c>
      <c r="I503" s="57">
        <v>2</v>
      </c>
    </row>
    <row r="504" s="44" customFormat="1" ht="18.5" customHeight="1" spans="1:9">
      <c r="A504" s="54"/>
      <c r="B504" s="54"/>
      <c r="C504" s="53" t="s">
        <v>2298</v>
      </c>
      <c r="D504" s="53" t="s">
        <v>1819</v>
      </c>
      <c r="E504" s="53" t="s">
        <v>1820</v>
      </c>
      <c r="F504" s="53" t="s">
        <v>1819</v>
      </c>
      <c r="G504" s="53" t="s">
        <v>2305</v>
      </c>
      <c r="H504" s="53" t="s">
        <v>2302</v>
      </c>
      <c r="I504" s="57">
        <v>10</v>
      </c>
    </row>
    <row r="505" s="44" customFormat="1" ht="18.5" customHeight="1" spans="1:9">
      <c r="A505" s="54"/>
      <c r="B505" s="54"/>
      <c r="C505" s="53" t="s">
        <v>2298</v>
      </c>
      <c r="D505" s="53" t="s">
        <v>1758</v>
      </c>
      <c r="E505" s="53" t="s">
        <v>1757</v>
      </c>
      <c r="F505" s="53" t="s">
        <v>1758</v>
      </c>
      <c r="G505" s="53" t="s">
        <v>2306</v>
      </c>
      <c r="H505" s="53" t="s">
        <v>2230</v>
      </c>
      <c r="I505" s="57">
        <v>10</v>
      </c>
    </row>
    <row r="506" s="44" customFormat="1" ht="18.5" customHeight="1" spans="1:9">
      <c r="A506" s="54"/>
      <c r="B506" s="54"/>
      <c r="C506" s="53" t="s">
        <v>2298</v>
      </c>
      <c r="D506" s="53" t="s">
        <v>1884</v>
      </c>
      <c r="E506" s="53" t="s">
        <v>1885</v>
      </c>
      <c r="F506" s="53" t="s">
        <v>1884</v>
      </c>
      <c r="G506" s="53" t="s">
        <v>2307</v>
      </c>
      <c r="H506" s="53" t="s">
        <v>1778</v>
      </c>
      <c r="I506" s="57">
        <v>30</v>
      </c>
    </row>
    <row r="507" s="44" customFormat="1" ht="18.5" customHeight="1" spans="1:9">
      <c r="A507" s="54"/>
      <c r="B507" s="54"/>
      <c r="C507" s="53" t="s">
        <v>2298</v>
      </c>
      <c r="D507" s="53" t="s">
        <v>1763</v>
      </c>
      <c r="E507" s="53" t="s">
        <v>1762</v>
      </c>
      <c r="F507" s="53" t="s">
        <v>1763</v>
      </c>
      <c r="G507" s="53" t="s">
        <v>2300</v>
      </c>
      <c r="H507" s="53" t="s">
        <v>1754</v>
      </c>
      <c r="I507" s="57">
        <v>1.5</v>
      </c>
    </row>
    <row r="508" s="44" customFormat="1" ht="18.5" customHeight="1" spans="1:9">
      <c r="A508" s="54"/>
      <c r="B508" s="54"/>
      <c r="C508" s="53" t="s">
        <v>2298</v>
      </c>
      <c r="D508" s="53" t="s">
        <v>1960</v>
      </c>
      <c r="E508" s="53" t="s">
        <v>1765</v>
      </c>
      <c r="F508" s="53" t="s">
        <v>1766</v>
      </c>
      <c r="G508" s="53" t="s">
        <v>2308</v>
      </c>
      <c r="H508" s="53" t="s">
        <v>1748</v>
      </c>
      <c r="I508" s="57">
        <v>10</v>
      </c>
    </row>
    <row r="509" s="44" customFormat="1" ht="18" customHeight="1" spans="1:9">
      <c r="A509" s="54"/>
      <c r="B509" s="54"/>
      <c r="C509" s="53" t="s">
        <v>2298</v>
      </c>
      <c r="D509" s="53" t="s">
        <v>1832</v>
      </c>
      <c r="E509" s="53" t="s">
        <v>1767</v>
      </c>
      <c r="F509" s="53" t="s">
        <v>1768</v>
      </c>
      <c r="G509" s="58" t="s">
        <v>2309</v>
      </c>
      <c r="H509" s="53" t="s">
        <v>2230</v>
      </c>
      <c r="I509" s="57">
        <v>4</v>
      </c>
    </row>
    <row r="510" s="44" customFormat="1" ht="18.5" customHeight="1" spans="1:9">
      <c r="A510" s="54"/>
      <c r="B510" s="54"/>
      <c r="C510" s="53" t="s">
        <v>2298</v>
      </c>
      <c r="D510" s="53" t="s">
        <v>1769</v>
      </c>
      <c r="E510" s="53" t="s">
        <v>1770</v>
      </c>
      <c r="F510" s="53" t="s">
        <v>1771</v>
      </c>
      <c r="G510" s="53" t="s">
        <v>2310</v>
      </c>
      <c r="H510" s="53" t="s">
        <v>2311</v>
      </c>
      <c r="I510" s="57">
        <v>25</v>
      </c>
    </row>
    <row r="511" s="44" customFormat="1" ht="18.5" customHeight="1" spans="1:9">
      <c r="A511" s="54"/>
      <c r="B511" s="54"/>
      <c r="C511" s="53" t="s">
        <v>2298</v>
      </c>
      <c r="D511" s="53" t="s">
        <v>1791</v>
      </c>
      <c r="E511" s="53" t="s">
        <v>1809</v>
      </c>
      <c r="F511" s="53" t="s">
        <v>1810</v>
      </c>
      <c r="G511" s="53" t="s">
        <v>2312</v>
      </c>
      <c r="H511" s="53" t="s">
        <v>1865</v>
      </c>
      <c r="I511" s="57">
        <v>4.5</v>
      </c>
    </row>
    <row r="512" s="44" customFormat="1" ht="18.5" customHeight="1" spans="1:9">
      <c r="A512" s="54"/>
      <c r="B512" s="54"/>
      <c r="C512" s="53" t="s">
        <v>2298</v>
      </c>
      <c r="D512" s="53" t="s">
        <v>1782</v>
      </c>
      <c r="E512" s="53" t="s">
        <v>1783</v>
      </c>
      <c r="F512" s="53" t="s">
        <v>1784</v>
      </c>
      <c r="G512" s="53" t="s">
        <v>2313</v>
      </c>
      <c r="H512" s="53" t="s">
        <v>2041</v>
      </c>
      <c r="I512" s="57">
        <v>20</v>
      </c>
    </row>
    <row r="513" s="44" customFormat="1" ht="18.5" customHeight="1" spans="1:9">
      <c r="A513" s="54"/>
      <c r="B513" s="54"/>
      <c r="C513" s="53" t="s">
        <v>2298</v>
      </c>
      <c r="D513" s="53" t="s">
        <v>1779</v>
      </c>
      <c r="E513" s="53" t="s">
        <v>1907</v>
      </c>
      <c r="F513" s="53" t="s">
        <v>1908</v>
      </c>
      <c r="G513" s="53" t="s">
        <v>2314</v>
      </c>
      <c r="H513" s="53" t="s">
        <v>1865</v>
      </c>
      <c r="I513" s="57">
        <v>5</v>
      </c>
    </row>
    <row r="514" s="44" customFormat="1" ht="18.5" customHeight="1" spans="1:9">
      <c r="A514" s="55"/>
      <c r="B514" s="55"/>
      <c r="C514" s="53" t="s">
        <v>2298</v>
      </c>
      <c r="D514" s="53" t="s">
        <v>1859</v>
      </c>
      <c r="E514" s="53" t="s">
        <v>1907</v>
      </c>
      <c r="F514" s="53" t="s">
        <v>1908</v>
      </c>
      <c r="G514" s="53" t="s">
        <v>2315</v>
      </c>
      <c r="H514" s="53" t="s">
        <v>1865</v>
      </c>
      <c r="I514" s="57">
        <v>15</v>
      </c>
    </row>
    <row r="515" s="44" customFormat="1" ht="29.75" customHeight="1" spans="1:9">
      <c r="A515" s="53" t="s">
        <v>2316</v>
      </c>
      <c r="B515" s="53" t="s">
        <v>149</v>
      </c>
      <c r="C515" s="53" t="s">
        <v>2317</v>
      </c>
      <c r="D515" s="53" t="s">
        <v>2318</v>
      </c>
      <c r="E515" s="53" t="s">
        <v>2319</v>
      </c>
      <c r="F515" s="53" t="s">
        <v>2320</v>
      </c>
      <c r="G515" s="53" t="s">
        <v>2321</v>
      </c>
      <c r="H515" s="53" t="s">
        <v>1778</v>
      </c>
      <c r="I515" s="57">
        <v>80</v>
      </c>
    </row>
    <row r="516" s="44" customFormat="1" ht="18.5" customHeight="1" spans="1:9">
      <c r="A516" s="52" t="s">
        <v>2322</v>
      </c>
      <c r="B516" s="52" t="s">
        <v>151</v>
      </c>
      <c r="C516" s="53" t="s">
        <v>486</v>
      </c>
      <c r="D516" s="53" t="s">
        <v>1791</v>
      </c>
      <c r="E516" s="53" t="s">
        <v>1809</v>
      </c>
      <c r="F516" s="53" t="s">
        <v>1810</v>
      </c>
      <c r="G516" s="53" t="s">
        <v>2323</v>
      </c>
      <c r="H516" s="53" t="s">
        <v>1754</v>
      </c>
      <c r="I516" s="57">
        <v>0.7</v>
      </c>
    </row>
    <row r="517" s="44" customFormat="1" ht="18.5" customHeight="1" spans="1:9">
      <c r="A517" s="54"/>
      <c r="B517" s="54"/>
      <c r="C517" s="53" t="s">
        <v>486</v>
      </c>
      <c r="D517" s="53" t="s">
        <v>2324</v>
      </c>
      <c r="E517" s="53" t="s">
        <v>2072</v>
      </c>
      <c r="F517" s="53" t="s">
        <v>2071</v>
      </c>
      <c r="G517" s="53" t="s">
        <v>2325</v>
      </c>
      <c r="H517" s="53" t="s">
        <v>1778</v>
      </c>
      <c r="I517" s="57">
        <v>1.6</v>
      </c>
    </row>
    <row r="518" s="44" customFormat="1" ht="18.5" customHeight="1" spans="1:9">
      <c r="A518" s="55"/>
      <c r="B518" s="55"/>
      <c r="C518" s="53" t="s">
        <v>486</v>
      </c>
      <c r="D518" s="53" t="s">
        <v>1782</v>
      </c>
      <c r="E518" s="53" t="s">
        <v>1783</v>
      </c>
      <c r="F518" s="53" t="s">
        <v>1784</v>
      </c>
      <c r="G518" s="53" t="s">
        <v>2326</v>
      </c>
      <c r="H518" s="53" t="s">
        <v>2272</v>
      </c>
      <c r="I518" s="57">
        <v>2.65</v>
      </c>
    </row>
    <row r="519" s="44" customFormat="1" ht="18.5" customHeight="1" spans="1:9">
      <c r="A519" s="52" t="s">
        <v>2327</v>
      </c>
      <c r="B519" s="52" t="s">
        <v>155</v>
      </c>
      <c r="C519" s="53" t="s">
        <v>486</v>
      </c>
      <c r="D519" s="53" t="s">
        <v>1747</v>
      </c>
      <c r="E519" s="53" t="s">
        <v>1746</v>
      </c>
      <c r="F519" s="53" t="s">
        <v>1747</v>
      </c>
      <c r="G519" s="53" t="s">
        <v>2328</v>
      </c>
      <c r="H519" s="53" t="s">
        <v>1865</v>
      </c>
      <c r="I519" s="57">
        <v>1.8</v>
      </c>
    </row>
    <row r="520" s="44" customFormat="1" ht="18.5" customHeight="1" spans="1:9">
      <c r="A520" s="54"/>
      <c r="B520" s="54"/>
      <c r="C520" s="53" t="s">
        <v>486</v>
      </c>
      <c r="D520" s="53" t="s">
        <v>1756</v>
      </c>
      <c r="E520" s="53" t="s">
        <v>1755</v>
      </c>
      <c r="F520" s="53" t="s">
        <v>1756</v>
      </c>
      <c r="G520" s="53" t="s">
        <v>2329</v>
      </c>
      <c r="H520" s="53" t="s">
        <v>1865</v>
      </c>
      <c r="I520" s="57">
        <v>0.4</v>
      </c>
    </row>
    <row r="521" s="44" customFormat="1" ht="18.5" customHeight="1" spans="1:9">
      <c r="A521" s="54"/>
      <c r="B521" s="54"/>
      <c r="C521" s="53" t="s">
        <v>486</v>
      </c>
      <c r="D521" s="53" t="s">
        <v>2248</v>
      </c>
      <c r="E521" s="53" t="s">
        <v>2247</v>
      </c>
      <c r="F521" s="53" t="s">
        <v>2248</v>
      </c>
      <c r="G521" s="53" t="s">
        <v>2328</v>
      </c>
      <c r="H521" s="53" t="s">
        <v>1865</v>
      </c>
      <c r="I521" s="57">
        <v>0.54</v>
      </c>
    </row>
    <row r="522" s="44" customFormat="1" ht="18.5" customHeight="1" spans="1:9">
      <c r="A522" s="54"/>
      <c r="B522" s="54"/>
      <c r="C522" s="53" t="s">
        <v>486</v>
      </c>
      <c r="D522" s="53" t="s">
        <v>1832</v>
      </c>
      <c r="E522" s="53" t="s">
        <v>1767</v>
      </c>
      <c r="F522" s="53" t="s">
        <v>1768</v>
      </c>
      <c r="G522" s="53" t="s">
        <v>2330</v>
      </c>
      <c r="H522" s="53" t="s">
        <v>1865</v>
      </c>
      <c r="I522" s="57">
        <v>0.4</v>
      </c>
    </row>
    <row r="523" s="44" customFormat="1" ht="18.5" customHeight="1" spans="1:9">
      <c r="A523" s="54"/>
      <c r="B523" s="54"/>
      <c r="C523" s="53" t="s">
        <v>486</v>
      </c>
      <c r="D523" s="53" t="s">
        <v>1769</v>
      </c>
      <c r="E523" s="53" t="s">
        <v>2000</v>
      </c>
      <c r="F523" s="53" t="s">
        <v>2001</v>
      </c>
      <c r="G523" s="53" t="s">
        <v>2004</v>
      </c>
      <c r="H523" s="53" t="s">
        <v>1865</v>
      </c>
      <c r="I523" s="57">
        <v>1</v>
      </c>
    </row>
    <row r="524" s="44" customFormat="1" ht="18.5" customHeight="1" spans="1:9">
      <c r="A524" s="54"/>
      <c r="B524" s="54"/>
      <c r="C524" s="53" t="s">
        <v>486</v>
      </c>
      <c r="D524" s="53" t="s">
        <v>1791</v>
      </c>
      <c r="E524" s="53" t="s">
        <v>1809</v>
      </c>
      <c r="F524" s="53" t="s">
        <v>1810</v>
      </c>
      <c r="G524" s="53" t="s">
        <v>2331</v>
      </c>
      <c r="H524" s="53" t="s">
        <v>1865</v>
      </c>
      <c r="I524" s="57">
        <v>0.6</v>
      </c>
    </row>
    <row r="525" s="44" customFormat="1" ht="18.5" customHeight="1" spans="1:9">
      <c r="A525" s="54"/>
      <c r="B525" s="54"/>
      <c r="C525" s="53" t="s">
        <v>486</v>
      </c>
      <c r="D525" s="53" t="s">
        <v>1812</v>
      </c>
      <c r="E525" s="53" t="s">
        <v>1813</v>
      </c>
      <c r="F525" s="53" t="s">
        <v>1812</v>
      </c>
      <c r="G525" s="53" t="s">
        <v>2197</v>
      </c>
      <c r="H525" s="53" t="s">
        <v>1865</v>
      </c>
      <c r="I525" s="57">
        <v>1.2</v>
      </c>
    </row>
    <row r="526" s="44" customFormat="1" ht="18.5" customHeight="1" spans="1:9">
      <c r="A526" s="55"/>
      <c r="B526" s="55"/>
      <c r="C526" s="53" t="s">
        <v>486</v>
      </c>
      <c r="D526" s="53" t="s">
        <v>1779</v>
      </c>
      <c r="E526" s="53" t="s">
        <v>1801</v>
      </c>
      <c r="F526" s="53" t="s">
        <v>1779</v>
      </c>
      <c r="G526" s="53" t="s">
        <v>2004</v>
      </c>
      <c r="H526" s="53" t="s">
        <v>1865</v>
      </c>
      <c r="I526" s="57">
        <v>0.8</v>
      </c>
    </row>
    <row r="527" s="44" customFormat="1" ht="18.5" customHeight="1" spans="1:9">
      <c r="A527" s="52" t="s">
        <v>2332</v>
      </c>
      <c r="B527" s="52" t="s">
        <v>157</v>
      </c>
      <c r="C527" s="53" t="s">
        <v>486</v>
      </c>
      <c r="D527" s="53" t="s">
        <v>1910</v>
      </c>
      <c r="E527" s="53" t="s">
        <v>1809</v>
      </c>
      <c r="F527" s="53" t="s">
        <v>1810</v>
      </c>
      <c r="G527" s="53" t="s">
        <v>2333</v>
      </c>
      <c r="H527" s="53" t="s">
        <v>2334</v>
      </c>
      <c r="I527" s="57">
        <v>6</v>
      </c>
    </row>
    <row r="528" s="44" customFormat="1" ht="18.5" customHeight="1" spans="1:9">
      <c r="A528" s="54"/>
      <c r="B528" s="54"/>
      <c r="C528" s="53" t="s">
        <v>486</v>
      </c>
      <c r="D528" s="53" t="s">
        <v>1910</v>
      </c>
      <c r="E528" s="53" t="s">
        <v>1792</v>
      </c>
      <c r="F528" s="53" t="s">
        <v>1782</v>
      </c>
      <c r="G528" s="53" t="s">
        <v>2335</v>
      </c>
      <c r="H528" s="53" t="s">
        <v>1754</v>
      </c>
      <c r="I528" s="57">
        <v>4.8</v>
      </c>
    </row>
    <row r="529" s="44" customFormat="1" ht="29.75" customHeight="1" spans="1:9">
      <c r="A529" s="54"/>
      <c r="B529" s="54"/>
      <c r="C529" s="53" t="s">
        <v>2336</v>
      </c>
      <c r="D529" s="53" t="s">
        <v>2337</v>
      </c>
      <c r="E529" s="53" t="s">
        <v>1932</v>
      </c>
      <c r="F529" s="53" t="s">
        <v>1933</v>
      </c>
      <c r="G529" s="53" t="s">
        <v>2338</v>
      </c>
      <c r="H529" s="53" t="s">
        <v>2230</v>
      </c>
      <c r="I529" s="57">
        <v>3</v>
      </c>
    </row>
    <row r="530" s="44" customFormat="1" ht="18.5" customHeight="1" spans="1:9">
      <c r="A530" s="54"/>
      <c r="B530" s="54"/>
      <c r="C530" s="53" t="s">
        <v>486</v>
      </c>
      <c r="D530" s="53" t="s">
        <v>1910</v>
      </c>
      <c r="E530" s="53" t="s">
        <v>1801</v>
      </c>
      <c r="F530" s="53" t="s">
        <v>1779</v>
      </c>
      <c r="G530" s="53" t="s">
        <v>2339</v>
      </c>
      <c r="H530" s="53" t="s">
        <v>2340</v>
      </c>
      <c r="I530" s="57">
        <v>2</v>
      </c>
    </row>
    <row r="531" s="44" customFormat="1" ht="29.75" customHeight="1" spans="1:9">
      <c r="A531" s="54"/>
      <c r="B531" s="54"/>
      <c r="C531" s="53" t="s">
        <v>2336</v>
      </c>
      <c r="D531" s="53" t="s">
        <v>2337</v>
      </c>
      <c r="E531" s="53" t="s">
        <v>1801</v>
      </c>
      <c r="F531" s="53" t="s">
        <v>1779</v>
      </c>
      <c r="G531" s="53" t="s">
        <v>2341</v>
      </c>
      <c r="H531" s="53" t="s">
        <v>2226</v>
      </c>
      <c r="I531" s="57">
        <v>5</v>
      </c>
    </row>
    <row r="532" s="44" customFormat="1" ht="29" customHeight="1" spans="1:9">
      <c r="A532" s="55"/>
      <c r="B532" s="55"/>
      <c r="C532" s="53" t="s">
        <v>2342</v>
      </c>
      <c r="D532" s="53" t="s">
        <v>2342</v>
      </c>
      <c r="E532" s="53" t="s">
        <v>1907</v>
      </c>
      <c r="F532" s="53" t="s">
        <v>1908</v>
      </c>
      <c r="G532" s="53" t="s">
        <v>2343</v>
      </c>
      <c r="H532" s="53" t="s">
        <v>1865</v>
      </c>
      <c r="I532" s="57">
        <v>36</v>
      </c>
    </row>
    <row r="533" s="44" customFormat="1" ht="18.5" customHeight="1" spans="1:9">
      <c r="A533" s="52" t="s">
        <v>2344</v>
      </c>
      <c r="B533" s="52" t="s">
        <v>161</v>
      </c>
      <c r="C533" s="53" t="s">
        <v>486</v>
      </c>
      <c r="D533" s="53" t="s">
        <v>1759</v>
      </c>
      <c r="E533" s="53" t="s">
        <v>1760</v>
      </c>
      <c r="F533" s="53" t="s">
        <v>1759</v>
      </c>
      <c r="G533" s="53" t="s">
        <v>2345</v>
      </c>
      <c r="H533" s="53" t="s">
        <v>1865</v>
      </c>
      <c r="I533" s="57">
        <v>3</v>
      </c>
    </row>
    <row r="534" s="44" customFormat="1" ht="18.5" customHeight="1" spans="1:9">
      <c r="A534" s="54"/>
      <c r="B534" s="54"/>
      <c r="C534" s="53" t="s">
        <v>486</v>
      </c>
      <c r="D534" s="53" t="s">
        <v>2346</v>
      </c>
      <c r="E534" s="53" t="s">
        <v>1760</v>
      </c>
      <c r="F534" s="53" t="s">
        <v>1759</v>
      </c>
      <c r="G534" s="53" t="s">
        <v>2347</v>
      </c>
      <c r="H534" s="53" t="s">
        <v>1865</v>
      </c>
      <c r="I534" s="57">
        <v>0.75</v>
      </c>
    </row>
    <row r="535" s="44" customFormat="1" ht="18.5" customHeight="1" spans="1:9">
      <c r="A535" s="54"/>
      <c r="B535" s="54"/>
      <c r="C535" s="53" t="s">
        <v>486</v>
      </c>
      <c r="D535" s="53" t="s">
        <v>1759</v>
      </c>
      <c r="E535" s="53" t="s">
        <v>1760</v>
      </c>
      <c r="F535" s="53" t="s">
        <v>1759</v>
      </c>
      <c r="G535" s="53" t="s">
        <v>2348</v>
      </c>
      <c r="H535" s="53" t="s">
        <v>1865</v>
      </c>
      <c r="I535" s="57">
        <v>1.6</v>
      </c>
    </row>
    <row r="536" s="44" customFormat="1" ht="18.5" customHeight="1" spans="1:9">
      <c r="A536" s="54"/>
      <c r="B536" s="54"/>
      <c r="C536" s="53" t="s">
        <v>486</v>
      </c>
      <c r="D536" s="53" t="s">
        <v>1763</v>
      </c>
      <c r="E536" s="53" t="s">
        <v>1762</v>
      </c>
      <c r="F536" s="53" t="s">
        <v>1763</v>
      </c>
      <c r="G536" s="53" t="s">
        <v>2349</v>
      </c>
      <c r="H536" s="53" t="s">
        <v>1865</v>
      </c>
      <c r="I536" s="57">
        <v>0.6</v>
      </c>
    </row>
    <row r="537" s="44" customFormat="1" ht="18.5" customHeight="1" spans="1:9">
      <c r="A537" s="54"/>
      <c r="B537" s="54"/>
      <c r="C537" s="53" t="s">
        <v>486</v>
      </c>
      <c r="D537" s="53" t="s">
        <v>1832</v>
      </c>
      <c r="E537" s="53" t="s">
        <v>1767</v>
      </c>
      <c r="F537" s="53" t="s">
        <v>1768</v>
      </c>
      <c r="G537" s="53" t="s">
        <v>2350</v>
      </c>
      <c r="H537" s="53" t="s">
        <v>1865</v>
      </c>
      <c r="I537" s="57">
        <v>4</v>
      </c>
    </row>
    <row r="538" s="44" customFormat="1" ht="18.5" customHeight="1" spans="1:9">
      <c r="A538" s="54"/>
      <c r="B538" s="54"/>
      <c r="C538" s="53" t="s">
        <v>486</v>
      </c>
      <c r="D538" s="53" t="s">
        <v>1832</v>
      </c>
      <c r="E538" s="53" t="s">
        <v>1767</v>
      </c>
      <c r="F538" s="53" t="s">
        <v>1768</v>
      </c>
      <c r="G538" s="53" t="s">
        <v>2351</v>
      </c>
      <c r="H538" s="53" t="s">
        <v>1865</v>
      </c>
      <c r="I538" s="57">
        <v>0.8</v>
      </c>
    </row>
    <row r="539" s="44" customFormat="1" ht="18.5" customHeight="1" spans="1:9">
      <c r="A539" s="54"/>
      <c r="B539" s="54"/>
      <c r="C539" s="53" t="s">
        <v>486</v>
      </c>
      <c r="D539" s="53" t="s">
        <v>2352</v>
      </c>
      <c r="E539" s="53" t="s">
        <v>2228</v>
      </c>
      <c r="F539" s="53" t="s">
        <v>2229</v>
      </c>
      <c r="G539" s="53" t="s">
        <v>2353</v>
      </c>
      <c r="H539" s="53" t="s">
        <v>1865</v>
      </c>
      <c r="I539" s="57">
        <v>2</v>
      </c>
    </row>
    <row r="540" s="44" customFormat="1" ht="29" customHeight="1" spans="1:9">
      <c r="A540" s="54"/>
      <c r="B540" s="54"/>
      <c r="C540" s="53" t="s">
        <v>486</v>
      </c>
      <c r="D540" s="53" t="s">
        <v>2354</v>
      </c>
      <c r="E540" s="53" t="s">
        <v>2058</v>
      </c>
      <c r="F540" s="53" t="s">
        <v>2059</v>
      </c>
      <c r="G540" s="53" t="s">
        <v>2355</v>
      </c>
      <c r="H540" s="53" t="s">
        <v>1865</v>
      </c>
      <c r="I540" s="57">
        <v>1</v>
      </c>
    </row>
    <row r="541" s="44" customFormat="1" ht="18.5" customHeight="1" spans="1:9">
      <c r="A541" s="54"/>
      <c r="B541" s="54"/>
      <c r="C541" s="53" t="s">
        <v>486</v>
      </c>
      <c r="D541" s="53" t="s">
        <v>2356</v>
      </c>
      <c r="E541" s="53" t="s">
        <v>1919</v>
      </c>
      <c r="F541" s="53" t="s">
        <v>1920</v>
      </c>
      <c r="G541" s="53" t="s">
        <v>2357</v>
      </c>
      <c r="H541" s="53" t="s">
        <v>1865</v>
      </c>
      <c r="I541" s="57">
        <v>0.116</v>
      </c>
    </row>
    <row r="542" s="44" customFormat="1" ht="18.5" customHeight="1" spans="1:9">
      <c r="A542" s="54"/>
      <c r="B542" s="54"/>
      <c r="C542" s="53" t="s">
        <v>486</v>
      </c>
      <c r="D542" s="53" t="s">
        <v>2358</v>
      </c>
      <c r="E542" s="53" t="s">
        <v>1923</v>
      </c>
      <c r="F542" s="53" t="s">
        <v>1924</v>
      </c>
      <c r="G542" s="53" t="s">
        <v>2359</v>
      </c>
      <c r="H542" s="53" t="s">
        <v>1865</v>
      </c>
      <c r="I542" s="57">
        <v>0.16</v>
      </c>
    </row>
    <row r="543" s="44" customFormat="1" ht="18.5" customHeight="1" spans="1:9">
      <c r="A543" s="54"/>
      <c r="B543" s="54"/>
      <c r="C543" s="53" t="s">
        <v>486</v>
      </c>
      <c r="D543" s="53" t="s">
        <v>2161</v>
      </c>
      <c r="E543" s="53" t="s">
        <v>1923</v>
      </c>
      <c r="F543" s="53" t="s">
        <v>1924</v>
      </c>
      <c r="G543" s="53" t="s">
        <v>2360</v>
      </c>
      <c r="H543" s="53" t="s">
        <v>1865</v>
      </c>
      <c r="I543" s="57">
        <v>0.9</v>
      </c>
    </row>
    <row r="544" s="44" customFormat="1" ht="18.5" customHeight="1" spans="1:9">
      <c r="A544" s="54"/>
      <c r="B544" s="54"/>
      <c r="C544" s="53" t="s">
        <v>486</v>
      </c>
      <c r="D544" s="53" t="s">
        <v>2161</v>
      </c>
      <c r="E544" s="53" t="s">
        <v>1923</v>
      </c>
      <c r="F544" s="53" t="s">
        <v>1924</v>
      </c>
      <c r="G544" s="53" t="s">
        <v>2361</v>
      </c>
      <c r="H544" s="53" t="s">
        <v>1865</v>
      </c>
      <c r="I544" s="57">
        <v>0.14</v>
      </c>
    </row>
    <row r="545" s="44" customFormat="1" ht="18.5" customHeight="1" spans="1:9">
      <c r="A545" s="54"/>
      <c r="B545" s="54"/>
      <c r="C545" s="53" t="s">
        <v>486</v>
      </c>
      <c r="D545" s="53" t="s">
        <v>2362</v>
      </c>
      <c r="E545" s="53" t="s">
        <v>1844</v>
      </c>
      <c r="F545" s="53" t="s">
        <v>1845</v>
      </c>
      <c r="G545" s="53" t="s">
        <v>2363</v>
      </c>
      <c r="H545" s="53" t="s">
        <v>1865</v>
      </c>
      <c r="I545" s="57">
        <v>0.38</v>
      </c>
    </row>
    <row r="546" s="44" customFormat="1" ht="18.5" customHeight="1" spans="1:9">
      <c r="A546" s="54"/>
      <c r="B546" s="54"/>
      <c r="C546" s="53" t="s">
        <v>486</v>
      </c>
      <c r="D546" s="53" t="s">
        <v>2364</v>
      </c>
      <c r="E546" s="53" t="s">
        <v>1927</v>
      </c>
      <c r="F546" s="53" t="s">
        <v>1928</v>
      </c>
      <c r="G546" s="53" t="s">
        <v>2365</v>
      </c>
      <c r="H546" s="53" t="s">
        <v>1865</v>
      </c>
      <c r="I546" s="57">
        <v>1.6</v>
      </c>
    </row>
    <row r="547" s="44" customFormat="1" ht="18.5" customHeight="1" spans="1:9">
      <c r="A547" s="54"/>
      <c r="B547" s="54"/>
      <c r="C547" s="53" t="s">
        <v>486</v>
      </c>
      <c r="D547" s="53" t="s">
        <v>2364</v>
      </c>
      <c r="E547" s="53" t="s">
        <v>1927</v>
      </c>
      <c r="F547" s="53" t="s">
        <v>1928</v>
      </c>
      <c r="G547" s="53" t="s">
        <v>2366</v>
      </c>
      <c r="H547" s="53" t="s">
        <v>1865</v>
      </c>
      <c r="I547" s="57">
        <v>4</v>
      </c>
    </row>
    <row r="548" s="44" customFormat="1" ht="18.5" customHeight="1" spans="1:9">
      <c r="A548" s="54"/>
      <c r="B548" s="54"/>
      <c r="C548" s="53" t="s">
        <v>486</v>
      </c>
      <c r="D548" s="53" t="s">
        <v>2367</v>
      </c>
      <c r="E548" s="53" t="s">
        <v>1927</v>
      </c>
      <c r="F548" s="53" t="s">
        <v>1928</v>
      </c>
      <c r="G548" s="53" t="s">
        <v>2368</v>
      </c>
      <c r="H548" s="53" t="s">
        <v>1865</v>
      </c>
      <c r="I548" s="57">
        <v>1.34</v>
      </c>
    </row>
    <row r="549" s="44" customFormat="1" ht="18.5" customHeight="1" spans="1:9">
      <c r="A549" s="54"/>
      <c r="B549" s="54"/>
      <c r="C549" s="53" t="s">
        <v>486</v>
      </c>
      <c r="D549" s="53" t="s">
        <v>2369</v>
      </c>
      <c r="E549" s="53" t="s">
        <v>1927</v>
      </c>
      <c r="F549" s="53" t="s">
        <v>1928</v>
      </c>
      <c r="G549" s="53" t="s">
        <v>2370</v>
      </c>
      <c r="H549" s="53" t="s">
        <v>1865</v>
      </c>
      <c r="I549" s="57">
        <v>8.4</v>
      </c>
    </row>
    <row r="550" s="44" customFormat="1" ht="18.5" customHeight="1" spans="1:9">
      <c r="A550" s="54"/>
      <c r="B550" s="54"/>
      <c r="C550" s="53" t="s">
        <v>486</v>
      </c>
      <c r="D550" s="53" t="s">
        <v>2371</v>
      </c>
      <c r="E550" s="53" t="s">
        <v>1809</v>
      </c>
      <c r="F550" s="53" t="s">
        <v>1810</v>
      </c>
      <c r="G550" s="53" t="s">
        <v>2372</v>
      </c>
      <c r="H550" s="53" t="s">
        <v>1865</v>
      </c>
      <c r="I550" s="57">
        <v>0.38</v>
      </c>
    </row>
    <row r="551" s="44" customFormat="1" ht="18.5" customHeight="1" spans="1:9">
      <c r="A551" s="54"/>
      <c r="B551" s="54"/>
      <c r="C551" s="53" t="s">
        <v>486</v>
      </c>
      <c r="D551" s="53" t="s">
        <v>2373</v>
      </c>
      <c r="E551" s="53" t="s">
        <v>1809</v>
      </c>
      <c r="F551" s="53" t="s">
        <v>1810</v>
      </c>
      <c r="G551" s="53" t="s">
        <v>2374</v>
      </c>
      <c r="H551" s="53" t="s">
        <v>1865</v>
      </c>
      <c r="I551" s="57">
        <v>1.75</v>
      </c>
    </row>
    <row r="552" s="44" customFormat="1" ht="18.5" customHeight="1" spans="1:9">
      <c r="A552" s="54"/>
      <c r="B552" s="54"/>
      <c r="C552" s="53" t="s">
        <v>486</v>
      </c>
      <c r="D552" s="53" t="s">
        <v>2071</v>
      </c>
      <c r="E552" s="53" t="s">
        <v>2072</v>
      </c>
      <c r="F552" s="53" t="s">
        <v>2071</v>
      </c>
      <c r="G552" s="53" t="s">
        <v>2375</v>
      </c>
      <c r="H552" s="53" t="s">
        <v>1865</v>
      </c>
      <c r="I552" s="57">
        <v>5</v>
      </c>
    </row>
    <row r="553" s="44" customFormat="1" ht="18.5" customHeight="1" spans="1:9">
      <c r="A553" s="54"/>
      <c r="B553" s="54"/>
      <c r="C553" s="53" t="s">
        <v>486</v>
      </c>
      <c r="D553" s="53" t="s">
        <v>2376</v>
      </c>
      <c r="E553" s="53" t="s">
        <v>2377</v>
      </c>
      <c r="F553" s="53" t="s">
        <v>2378</v>
      </c>
      <c r="G553" s="53" t="s">
        <v>2379</v>
      </c>
      <c r="H553" s="53" t="s">
        <v>1865</v>
      </c>
      <c r="I553" s="57">
        <v>2</v>
      </c>
    </row>
    <row r="554" s="44" customFormat="1" ht="18.5" customHeight="1" spans="1:9">
      <c r="A554" s="54"/>
      <c r="B554" s="54"/>
      <c r="C554" s="53" t="s">
        <v>2380</v>
      </c>
      <c r="D554" s="53" t="s">
        <v>2380</v>
      </c>
      <c r="E554" s="53" t="s">
        <v>2078</v>
      </c>
      <c r="F554" s="53" t="s">
        <v>2077</v>
      </c>
      <c r="G554" s="53" t="s">
        <v>2380</v>
      </c>
      <c r="H554" s="53" t="s">
        <v>1865</v>
      </c>
      <c r="I554" s="57">
        <v>200</v>
      </c>
    </row>
    <row r="555" s="44" customFormat="1" ht="41" customHeight="1" spans="1:9">
      <c r="A555" s="54"/>
      <c r="B555" s="54"/>
      <c r="C555" s="53" t="s">
        <v>2381</v>
      </c>
      <c r="D555" s="53" t="s">
        <v>2381</v>
      </c>
      <c r="E555" s="53" t="s">
        <v>2382</v>
      </c>
      <c r="F555" s="53" t="s">
        <v>2383</v>
      </c>
      <c r="G555" s="53" t="s">
        <v>2381</v>
      </c>
      <c r="H555" s="53" t="s">
        <v>1865</v>
      </c>
      <c r="I555" s="57">
        <v>300</v>
      </c>
    </row>
    <row r="556" s="44" customFormat="1" ht="18.5" customHeight="1" spans="1:9">
      <c r="A556" s="54"/>
      <c r="B556" s="54"/>
      <c r="C556" s="53" t="s">
        <v>2384</v>
      </c>
      <c r="D556" s="53" t="s">
        <v>2384</v>
      </c>
      <c r="E556" s="53" t="s">
        <v>2382</v>
      </c>
      <c r="F556" s="53" t="s">
        <v>2383</v>
      </c>
      <c r="G556" s="53" t="s">
        <v>2384</v>
      </c>
      <c r="H556" s="53" t="s">
        <v>1865</v>
      </c>
      <c r="I556" s="57">
        <v>100</v>
      </c>
    </row>
    <row r="557" s="44" customFormat="1" ht="18.5" customHeight="1" spans="1:9">
      <c r="A557" s="54"/>
      <c r="B557" s="54"/>
      <c r="C557" s="53" t="s">
        <v>2385</v>
      </c>
      <c r="D557" s="53" t="s">
        <v>2385</v>
      </c>
      <c r="E557" s="53" t="s">
        <v>2382</v>
      </c>
      <c r="F557" s="53" t="s">
        <v>2383</v>
      </c>
      <c r="G557" s="53" t="s">
        <v>2385</v>
      </c>
      <c r="H557" s="53" t="s">
        <v>1865</v>
      </c>
      <c r="I557" s="57">
        <v>1000</v>
      </c>
    </row>
    <row r="558" s="44" customFormat="1" ht="18.5" customHeight="1" spans="1:9">
      <c r="A558" s="54"/>
      <c r="B558" s="54"/>
      <c r="C558" s="53" t="s">
        <v>2386</v>
      </c>
      <c r="D558" s="53" t="s">
        <v>2386</v>
      </c>
      <c r="E558" s="53" t="s">
        <v>2382</v>
      </c>
      <c r="F558" s="53" t="s">
        <v>2383</v>
      </c>
      <c r="G558" s="53" t="s">
        <v>2386</v>
      </c>
      <c r="H558" s="53" t="s">
        <v>1865</v>
      </c>
      <c r="I558" s="57">
        <v>60</v>
      </c>
    </row>
    <row r="559" s="44" customFormat="1" ht="18.5" customHeight="1" spans="1:9">
      <c r="A559" s="54"/>
      <c r="B559" s="54"/>
      <c r="C559" s="53" t="s">
        <v>2380</v>
      </c>
      <c r="D559" s="53" t="s">
        <v>2380</v>
      </c>
      <c r="E559" s="53" t="s">
        <v>2382</v>
      </c>
      <c r="F559" s="53" t="s">
        <v>2383</v>
      </c>
      <c r="G559" s="53" t="s">
        <v>2380</v>
      </c>
      <c r="H559" s="53" t="s">
        <v>1865</v>
      </c>
      <c r="I559" s="57">
        <v>150</v>
      </c>
    </row>
    <row r="560" s="44" customFormat="1" ht="29" customHeight="1" spans="1:9">
      <c r="A560" s="54"/>
      <c r="B560" s="54"/>
      <c r="C560" s="53" t="s">
        <v>2387</v>
      </c>
      <c r="D560" s="53" t="s">
        <v>2387</v>
      </c>
      <c r="E560" s="53" t="s">
        <v>2382</v>
      </c>
      <c r="F560" s="53" t="s">
        <v>2383</v>
      </c>
      <c r="G560" s="53" t="s">
        <v>2387</v>
      </c>
      <c r="H560" s="53" t="s">
        <v>1865</v>
      </c>
      <c r="I560" s="57">
        <v>50</v>
      </c>
    </row>
    <row r="561" s="44" customFormat="1" ht="29" customHeight="1" spans="1:9">
      <c r="A561" s="54"/>
      <c r="B561" s="54"/>
      <c r="C561" s="53" t="s">
        <v>2388</v>
      </c>
      <c r="D561" s="53" t="s">
        <v>2388</v>
      </c>
      <c r="E561" s="53" t="s">
        <v>2382</v>
      </c>
      <c r="F561" s="53" t="s">
        <v>2383</v>
      </c>
      <c r="G561" s="53" t="s">
        <v>2388</v>
      </c>
      <c r="H561" s="53" t="s">
        <v>1865</v>
      </c>
      <c r="I561" s="57">
        <v>800</v>
      </c>
    </row>
    <row r="562" s="44" customFormat="1" ht="18.5" customHeight="1" spans="1:9">
      <c r="A562" s="54"/>
      <c r="B562" s="54"/>
      <c r="C562" s="53" t="s">
        <v>486</v>
      </c>
      <c r="D562" s="53" t="s">
        <v>1795</v>
      </c>
      <c r="E562" s="53" t="s">
        <v>1794</v>
      </c>
      <c r="F562" s="53" t="s">
        <v>1795</v>
      </c>
      <c r="G562" s="53" t="s">
        <v>2389</v>
      </c>
      <c r="H562" s="53" t="s">
        <v>1865</v>
      </c>
      <c r="I562" s="57">
        <v>5</v>
      </c>
    </row>
    <row r="563" s="44" customFormat="1" ht="18.5" customHeight="1" spans="1:9">
      <c r="A563" s="54"/>
      <c r="B563" s="54"/>
      <c r="C563" s="53" t="s">
        <v>486</v>
      </c>
      <c r="D563" s="53" t="s">
        <v>1796</v>
      </c>
      <c r="E563" s="53" t="s">
        <v>1797</v>
      </c>
      <c r="F563" s="53" t="s">
        <v>1796</v>
      </c>
      <c r="G563" s="53" t="s">
        <v>2390</v>
      </c>
      <c r="H563" s="53" t="s">
        <v>1865</v>
      </c>
      <c r="I563" s="57">
        <v>5</v>
      </c>
    </row>
    <row r="564" s="44" customFormat="1" ht="18.5" customHeight="1" spans="1:9">
      <c r="A564" s="54"/>
      <c r="B564" s="54"/>
      <c r="C564" s="53" t="s">
        <v>486</v>
      </c>
      <c r="D564" s="53" t="s">
        <v>2391</v>
      </c>
      <c r="E564" s="53" t="s">
        <v>1799</v>
      </c>
      <c r="F564" s="53" t="s">
        <v>1798</v>
      </c>
      <c r="G564" s="53" t="s">
        <v>2392</v>
      </c>
      <c r="H564" s="53" t="s">
        <v>1865</v>
      </c>
      <c r="I564" s="57">
        <v>4</v>
      </c>
    </row>
    <row r="565" s="44" customFormat="1" ht="18.5" customHeight="1" spans="1:9">
      <c r="A565" s="54"/>
      <c r="B565" s="54"/>
      <c r="C565" s="53" t="s">
        <v>486</v>
      </c>
      <c r="D565" s="53" t="s">
        <v>1933</v>
      </c>
      <c r="E565" s="53" t="s">
        <v>1932</v>
      </c>
      <c r="F565" s="53" t="s">
        <v>1933</v>
      </c>
      <c r="G565" s="53" t="s">
        <v>2393</v>
      </c>
      <c r="H565" s="53" t="s">
        <v>1865</v>
      </c>
      <c r="I565" s="57">
        <v>5</v>
      </c>
    </row>
    <row r="566" s="44" customFormat="1" ht="18.5" customHeight="1" spans="1:9">
      <c r="A566" s="55"/>
      <c r="B566" s="55"/>
      <c r="C566" s="53" t="s">
        <v>486</v>
      </c>
      <c r="D566" s="53" t="s">
        <v>1779</v>
      </c>
      <c r="E566" s="53" t="s">
        <v>1801</v>
      </c>
      <c r="F566" s="53" t="s">
        <v>1779</v>
      </c>
      <c r="G566" s="53" t="s">
        <v>2394</v>
      </c>
      <c r="H566" s="53" t="s">
        <v>1865</v>
      </c>
      <c r="I566" s="57">
        <v>2</v>
      </c>
    </row>
    <row r="567" s="44" customFormat="1" ht="18.5" customHeight="1" spans="1:9">
      <c r="A567" s="52" t="s">
        <v>2395</v>
      </c>
      <c r="B567" s="52" t="s">
        <v>163</v>
      </c>
      <c r="C567" s="53" t="s">
        <v>486</v>
      </c>
      <c r="D567" s="53" t="s">
        <v>1747</v>
      </c>
      <c r="E567" s="53" t="s">
        <v>1746</v>
      </c>
      <c r="F567" s="53" t="s">
        <v>1747</v>
      </c>
      <c r="G567" s="53" t="s">
        <v>1747</v>
      </c>
      <c r="H567" s="53" t="s">
        <v>1865</v>
      </c>
      <c r="I567" s="57">
        <v>10.5</v>
      </c>
    </row>
    <row r="568" s="44" customFormat="1" ht="18.5" customHeight="1" spans="1:9">
      <c r="A568" s="54"/>
      <c r="B568" s="54"/>
      <c r="C568" s="53" t="s">
        <v>486</v>
      </c>
      <c r="D568" s="53" t="s">
        <v>1787</v>
      </c>
      <c r="E568" s="53" t="s">
        <v>1788</v>
      </c>
      <c r="F568" s="53" t="s">
        <v>1787</v>
      </c>
      <c r="G568" s="53" t="s">
        <v>1787</v>
      </c>
      <c r="H568" s="53" t="s">
        <v>1865</v>
      </c>
      <c r="I568" s="57">
        <v>3</v>
      </c>
    </row>
    <row r="569" s="44" customFormat="1" ht="18.5" customHeight="1" spans="1:9">
      <c r="A569" s="54"/>
      <c r="B569" s="54"/>
      <c r="C569" s="53" t="s">
        <v>486</v>
      </c>
      <c r="D569" s="53" t="s">
        <v>1756</v>
      </c>
      <c r="E569" s="53" t="s">
        <v>1755</v>
      </c>
      <c r="F569" s="53" t="s">
        <v>1756</v>
      </c>
      <c r="G569" s="53" t="s">
        <v>1756</v>
      </c>
      <c r="H569" s="53" t="s">
        <v>1865</v>
      </c>
      <c r="I569" s="57">
        <v>10</v>
      </c>
    </row>
    <row r="570" s="44" customFormat="1" ht="18.5" customHeight="1" spans="1:9">
      <c r="A570" s="54"/>
      <c r="B570" s="54"/>
      <c r="C570" s="53" t="s">
        <v>486</v>
      </c>
      <c r="D570" s="53" t="s">
        <v>1764</v>
      </c>
      <c r="E570" s="53" t="s">
        <v>1879</v>
      </c>
      <c r="F570" s="53" t="s">
        <v>1764</v>
      </c>
      <c r="G570" s="53" t="s">
        <v>1764</v>
      </c>
      <c r="H570" s="53" t="s">
        <v>1865</v>
      </c>
      <c r="I570" s="57">
        <v>3</v>
      </c>
    </row>
    <row r="571" s="44" customFormat="1" ht="18.5" customHeight="1" spans="1:9">
      <c r="A571" s="54"/>
      <c r="B571" s="54"/>
      <c r="C571" s="53" t="s">
        <v>486</v>
      </c>
      <c r="D571" s="53" t="s">
        <v>1819</v>
      </c>
      <c r="E571" s="53" t="s">
        <v>1820</v>
      </c>
      <c r="F571" s="53" t="s">
        <v>1819</v>
      </c>
      <c r="G571" s="53" t="s">
        <v>1819</v>
      </c>
      <c r="H571" s="53" t="s">
        <v>1865</v>
      </c>
      <c r="I571" s="57">
        <v>10</v>
      </c>
    </row>
    <row r="572" s="44" customFormat="1" ht="18.5" customHeight="1" spans="1:9">
      <c r="A572" s="54"/>
      <c r="B572" s="54"/>
      <c r="C572" s="53" t="s">
        <v>486</v>
      </c>
      <c r="D572" s="53" t="s">
        <v>1823</v>
      </c>
      <c r="E572" s="53" t="s">
        <v>1822</v>
      </c>
      <c r="F572" s="53" t="s">
        <v>1823</v>
      </c>
      <c r="G572" s="53" t="s">
        <v>1823</v>
      </c>
      <c r="H572" s="53" t="s">
        <v>1865</v>
      </c>
      <c r="I572" s="57">
        <v>10</v>
      </c>
    </row>
    <row r="573" s="44" customFormat="1" ht="18.5" customHeight="1" spans="1:9">
      <c r="A573" s="54"/>
      <c r="B573" s="54"/>
      <c r="C573" s="53" t="s">
        <v>486</v>
      </c>
      <c r="D573" s="53" t="s">
        <v>1758</v>
      </c>
      <c r="E573" s="53" t="s">
        <v>1757</v>
      </c>
      <c r="F573" s="53" t="s">
        <v>1758</v>
      </c>
      <c r="G573" s="53" t="s">
        <v>1758</v>
      </c>
      <c r="H573" s="53" t="s">
        <v>1865</v>
      </c>
      <c r="I573" s="57">
        <v>3</v>
      </c>
    </row>
    <row r="574" s="44" customFormat="1" ht="18.5" customHeight="1" spans="1:9">
      <c r="A574" s="54"/>
      <c r="B574" s="54"/>
      <c r="C574" s="53" t="s">
        <v>486</v>
      </c>
      <c r="D574" s="53" t="s">
        <v>1759</v>
      </c>
      <c r="E574" s="53" t="s">
        <v>1760</v>
      </c>
      <c r="F574" s="53" t="s">
        <v>1759</v>
      </c>
      <c r="G574" s="53" t="s">
        <v>1759</v>
      </c>
      <c r="H574" s="53" t="s">
        <v>1865</v>
      </c>
      <c r="I574" s="57">
        <v>0.87</v>
      </c>
    </row>
    <row r="575" s="44" customFormat="1" ht="18.5" customHeight="1" spans="1:9">
      <c r="A575" s="54"/>
      <c r="B575" s="54"/>
      <c r="C575" s="53" t="s">
        <v>486</v>
      </c>
      <c r="D575" s="53" t="s">
        <v>1763</v>
      </c>
      <c r="E575" s="53" t="s">
        <v>1762</v>
      </c>
      <c r="F575" s="53" t="s">
        <v>1763</v>
      </c>
      <c r="G575" s="53" t="s">
        <v>1763</v>
      </c>
      <c r="H575" s="53" t="s">
        <v>1865</v>
      </c>
      <c r="I575" s="57">
        <v>1.9</v>
      </c>
    </row>
    <row r="576" s="44" customFormat="1" ht="18.5" customHeight="1" spans="1:9">
      <c r="A576" s="54"/>
      <c r="B576" s="54"/>
      <c r="C576" s="53" t="s">
        <v>486</v>
      </c>
      <c r="D576" s="53" t="s">
        <v>1888</v>
      </c>
      <c r="E576" s="53" t="s">
        <v>1889</v>
      </c>
      <c r="F576" s="53" t="s">
        <v>1888</v>
      </c>
      <c r="G576" s="53" t="s">
        <v>1888</v>
      </c>
      <c r="H576" s="53" t="s">
        <v>1865</v>
      </c>
      <c r="I576" s="57">
        <v>20</v>
      </c>
    </row>
    <row r="577" s="44" customFormat="1" ht="18.5" customHeight="1" spans="1:9">
      <c r="A577" s="54"/>
      <c r="B577" s="54"/>
      <c r="C577" s="53" t="s">
        <v>486</v>
      </c>
      <c r="D577" s="53" t="s">
        <v>1768</v>
      </c>
      <c r="E577" s="53" t="s">
        <v>1767</v>
      </c>
      <c r="F577" s="53" t="s">
        <v>1768</v>
      </c>
      <c r="G577" s="53" t="s">
        <v>1768</v>
      </c>
      <c r="H577" s="53" t="s">
        <v>1865</v>
      </c>
      <c r="I577" s="57">
        <v>30</v>
      </c>
    </row>
    <row r="578" s="44" customFormat="1" ht="18.5" customHeight="1" spans="1:9">
      <c r="A578" s="54"/>
      <c r="B578" s="54"/>
      <c r="C578" s="53" t="s">
        <v>486</v>
      </c>
      <c r="D578" s="53" t="s">
        <v>1892</v>
      </c>
      <c r="E578" s="53" t="s">
        <v>1893</v>
      </c>
      <c r="F578" s="53" t="s">
        <v>1892</v>
      </c>
      <c r="G578" s="53" t="s">
        <v>1892</v>
      </c>
      <c r="H578" s="53" t="s">
        <v>1865</v>
      </c>
      <c r="I578" s="57">
        <v>10</v>
      </c>
    </row>
    <row r="579" s="44" customFormat="1" ht="18.5" customHeight="1" spans="1:9">
      <c r="A579" s="54"/>
      <c r="B579" s="54"/>
      <c r="C579" s="53" t="s">
        <v>486</v>
      </c>
      <c r="D579" s="53" t="s">
        <v>2001</v>
      </c>
      <c r="E579" s="53" t="s">
        <v>1806</v>
      </c>
      <c r="F579" s="53" t="s">
        <v>1807</v>
      </c>
      <c r="G579" s="53" t="s">
        <v>2001</v>
      </c>
      <c r="H579" s="53" t="s">
        <v>1865</v>
      </c>
      <c r="I579" s="57">
        <v>45.3</v>
      </c>
    </row>
    <row r="580" s="44" customFormat="1" ht="18.5" customHeight="1" spans="1:9">
      <c r="A580" s="54"/>
      <c r="B580" s="54"/>
      <c r="C580" s="53" t="s">
        <v>486</v>
      </c>
      <c r="D580" s="53" t="s">
        <v>1810</v>
      </c>
      <c r="E580" s="53" t="s">
        <v>1809</v>
      </c>
      <c r="F580" s="53" t="s">
        <v>1810</v>
      </c>
      <c r="G580" s="53" t="s">
        <v>1810</v>
      </c>
      <c r="H580" s="53" t="s">
        <v>1865</v>
      </c>
      <c r="I580" s="57">
        <v>9.17</v>
      </c>
    </row>
    <row r="581" s="44" customFormat="1" ht="29" customHeight="1" spans="1:9">
      <c r="A581" s="54"/>
      <c r="B581" s="54"/>
      <c r="C581" s="53" t="s">
        <v>486</v>
      </c>
      <c r="D581" s="53" t="s">
        <v>1900</v>
      </c>
      <c r="E581" s="53" t="s">
        <v>1899</v>
      </c>
      <c r="F581" s="53" t="s">
        <v>1900</v>
      </c>
      <c r="G581" s="53" t="s">
        <v>1900</v>
      </c>
      <c r="H581" s="53" t="s">
        <v>1865</v>
      </c>
      <c r="I581" s="57">
        <v>25.16</v>
      </c>
    </row>
    <row r="582" s="44" customFormat="1" ht="18.5" customHeight="1" spans="1:9">
      <c r="A582" s="54"/>
      <c r="B582" s="54"/>
      <c r="C582" s="53" t="s">
        <v>486</v>
      </c>
      <c r="D582" s="53" t="s">
        <v>1933</v>
      </c>
      <c r="E582" s="53" t="s">
        <v>1932</v>
      </c>
      <c r="F582" s="53" t="s">
        <v>1933</v>
      </c>
      <c r="G582" s="53" t="s">
        <v>1933</v>
      </c>
      <c r="H582" s="53" t="s">
        <v>1865</v>
      </c>
      <c r="I582" s="57">
        <v>5</v>
      </c>
    </row>
    <row r="583" s="44" customFormat="1" ht="18.5" customHeight="1" spans="1:9">
      <c r="A583" s="54"/>
      <c r="B583" s="54"/>
      <c r="C583" s="53" t="s">
        <v>486</v>
      </c>
      <c r="D583" s="53" t="s">
        <v>1812</v>
      </c>
      <c r="E583" s="53" t="s">
        <v>1813</v>
      </c>
      <c r="F583" s="53" t="s">
        <v>1812</v>
      </c>
      <c r="G583" s="53" t="s">
        <v>1812</v>
      </c>
      <c r="H583" s="53" t="s">
        <v>1865</v>
      </c>
      <c r="I583" s="57">
        <v>20</v>
      </c>
    </row>
    <row r="584" s="44" customFormat="1" ht="18.5" customHeight="1" spans="1:9">
      <c r="A584" s="54"/>
      <c r="B584" s="54"/>
      <c r="C584" s="53" t="s">
        <v>486</v>
      </c>
      <c r="D584" s="53" t="s">
        <v>1779</v>
      </c>
      <c r="E584" s="53" t="s">
        <v>1801</v>
      </c>
      <c r="F584" s="53" t="s">
        <v>1779</v>
      </c>
      <c r="G584" s="53" t="s">
        <v>1779</v>
      </c>
      <c r="H584" s="53" t="s">
        <v>1865</v>
      </c>
      <c r="I584" s="57">
        <v>24.9</v>
      </c>
    </row>
    <row r="585" s="44" customFormat="1" ht="18.5" customHeight="1" spans="1:9">
      <c r="A585" s="55"/>
      <c r="B585" s="55"/>
      <c r="C585" s="53" t="s">
        <v>486</v>
      </c>
      <c r="D585" s="53" t="s">
        <v>1859</v>
      </c>
      <c r="E585" s="53" t="s">
        <v>1860</v>
      </c>
      <c r="F585" s="53" t="s">
        <v>1859</v>
      </c>
      <c r="G585" s="53" t="s">
        <v>1859</v>
      </c>
      <c r="H585" s="53" t="s">
        <v>1865</v>
      </c>
      <c r="I585" s="57">
        <v>122.6</v>
      </c>
    </row>
    <row r="586" s="44" customFormat="1" ht="18.5" customHeight="1" spans="1:9">
      <c r="A586" s="52" t="s">
        <v>2396</v>
      </c>
      <c r="B586" s="52" t="s">
        <v>165</v>
      </c>
      <c r="C586" s="53" t="s">
        <v>486</v>
      </c>
      <c r="D586" s="53" t="s">
        <v>1747</v>
      </c>
      <c r="E586" s="53" t="s">
        <v>1746</v>
      </c>
      <c r="F586" s="53" t="s">
        <v>1747</v>
      </c>
      <c r="G586" s="53" t="s">
        <v>2397</v>
      </c>
      <c r="H586" s="53" t="s">
        <v>2398</v>
      </c>
      <c r="I586" s="57">
        <v>6</v>
      </c>
    </row>
    <row r="587" s="44" customFormat="1" ht="18.5" customHeight="1" spans="1:9">
      <c r="A587" s="54"/>
      <c r="B587" s="54"/>
      <c r="C587" s="53" t="s">
        <v>486</v>
      </c>
      <c r="D587" s="53" t="s">
        <v>1787</v>
      </c>
      <c r="E587" s="53" t="s">
        <v>1788</v>
      </c>
      <c r="F587" s="53" t="s">
        <v>1787</v>
      </c>
      <c r="G587" s="53" t="s">
        <v>2399</v>
      </c>
      <c r="H587" s="53" t="s">
        <v>2400</v>
      </c>
      <c r="I587" s="57">
        <v>2.4</v>
      </c>
    </row>
    <row r="588" s="44" customFormat="1" ht="18.5" customHeight="1" spans="1:9">
      <c r="A588" s="54"/>
      <c r="B588" s="54"/>
      <c r="C588" s="53" t="s">
        <v>486</v>
      </c>
      <c r="D588" s="53" t="s">
        <v>1756</v>
      </c>
      <c r="E588" s="53" t="s">
        <v>1755</v>
      </c>
      <c r="F588" s="53" t="s">
        <v>1756</v>
      </c>
      <c r="G588" s="53" t="s">
        <v>2401</v>
      </c>
      <c r="H588" s="53" t="s">
        <v>2398</v>
      </c>
      <c r="I588" s="57">
        <v>1.2</v>
      </c>
    </row>
    <row r="589" s="44" customFormat="1" ht="18.5" customHeight="1" spans="1:9">
      <c r="A589" s="54"/>
      <c r="B589" s="54"/>
      <c r="C589" s="53" t="s">
        <v>486</v>
      </c>
      <c r="D589" s="53" t="s">
        <v>1992</v>
      </c>
      <c r="E589" s="53" t="s">
        <v>1993</v>
      </c>
      <c r="F589" s="53" t="s">
        <v>1992</v>
      </c>
      <c r="G589" s="53" t="s">
        <v>2402</v>
      </c>
      <c r="H589" s="53" t="s">
        <v>2398</v>
      </c>
      <c r="I589" s="57">
        <v>0.5</v>
      </c>
    </row>
    <row r="590" s="44" customFormat="1" ht="18.5" customHeight="1" spans="1:9">
      <c r="A590" s="54"/>
      <c r="B590" s="54"/>
      <c r="C590" s="53" t="s">
        <v>486</v>
      </c>
      <c r="D590" s="53" t="s">
        <v>1764</v>
      </c>
      <c r="E590" s="53" t="s">
        <v>1879</v>
      </c>
      <c r="F590" s="53" t="s">
        <v>1764</v>
      </c>
      <c r="G590" s="53" t="s">
        <v>2403</v>
      </c>
      <c r="H590" s="53" t="s">
        <v>2398</v>
      </c>
      <c r="I590" s="57">
        <v>1</v>
      </c>
    </row>
    <row r="591" s="44" customFormat="1" ht="18.5" customHeight="1" spans="1:9">
      <c r="A591" s="54"/>
      <c r="B591" s="54"/>
      <c r="C591" s="53" t="s">
        <v>486</v>
      </c>
      <c r="D591" s="53" t="s">
        <v>1758</v>
      </c>
      <c r="E591" s="53" t="s">
        <v>1757</v>
      </c>
      <c r="F591" s="53" t="s">
        <v>1758</v>
      </c>
      <c r="G591" s="53" t="s">
        <v>2404</v>
      </c>
      <c r="H591" s="53" t="s">
        <v>2398</v>
      </c>
      <c r="I591" s="57">
        <v>1</v>
      </c>
    </row>
    <row r="592" s="44" customFormat="1" ht="18.5" customHeight="1" spans="1:9">
      <c r="A592" s="54"/>
      <c r="B592" s="54"/>
      <c r="C592" s="53" t="s">
        <v>486</v>
      </c>
      <c r="D592" s="53" t="s">
        <v>1824</v>
      </c>
      <c r="E592" s="53" t="s">
        <v>1825</v>
      </c>
      <c r="F592" s="53" t="s">
        <v>1824</v>
      </c>
      <c r="G592" s="53" t="s">
        <v>2405</v>
      </c>
      <c r="H592" s="53" t="s">
        <v>2406</v>
      </c>
      <c r="I592" s="57">
        <v>1.5</v>
      </c>
    </row>
    <row r="593" s="44" customFormat="1" ht="18.5" customHeight="1" spans="1:9">
      <c r="A593" s="54"/>
      <c r="B593" s="54"/>
      <c r="C593" s="53" t="s">
        <v>486</v>
      </c>
      <c r="D593" s="53" t="s">
        <v>1763</v>
      </c>
      <c r="E593" s="53" t="s">
        <v>1762</v>
      </c>
      <c r="F593" s="53" t="s">
        <v>1763</v>
      </c>
      <c r="G593" s="53" t="s">
        <v>2407</v>
      </c>
      <c r="H593" s="53" t="s">
        <v>2398</v>
      </c>
      <c r="I593" s="57">
        <v>0.5</v>
      </c>
    </row>
    <row r="594" s="44" customFormat="1" ht="18.5" customHeight="1" spans="1:9">
      <c r="A594" s="54"/>
      <c r="B594" s="54"/>
      <c r="C594" s="53" t="s">
        <v>486</v>
      </c>
      <c r="D594" s="53" t="s">
        <v>1832</v>
      </c>
      <c r="E594" s="53" t="s">
        <v>1767</v>
      </c>
      <c r="F594" s="53" t="s">
        <v>1768</v>
      </c>
      <c r="G594" s="53" t="s">
        <v>2408</v>
      </c>
      <c r="H594" s="53" t="s">
        <v>2406</v>
      </c>
      <c r="I594" s="57">
        <v>8</v>
      </c>
    </row>
    <row r="595" s="44" customFormat="1" ht="18.5" customHeight="1" spans="1:9">
      <c r="A595" s="54"/>
      <c r="B595" s="54"/>
      <c r="C595" s="53" t="s">
        <v>486</v>
      </c>
      <c r="D595" s="53" t="s">
        <v>1892</v>
      </c>
      <c r="E595" s="53" t="s">
        <v>1893</v>
      </c>
      <c r="F595" s="53" t="s">
        <v>1892</v>
      </c>
      <c r="G595" s="53" t="s">
        <v>2409</v>
      </c>
      <c r="H595" s="53" t="s">
        <v>2406</v>
      </c>
      <c r="I595" s="57">
        <v>2</v>
      </c>
    </row>
    <row r="596" s="44" customFormat="1" ht="83" customHeight="1" spans="1:9">
      <c r="A596" s="54"/>
      <c r="B596" s="54"/>
      <c r="C596" s="53" t="s">
        <v>486</v>
      </c>
      <c r="D596" s="53" t="s">
        <v>2001</v>
      </c>
      <c r="E596" s="53" t="s">
        <v>2000</v>
      </c>
      <c r="F596" s="53" t="s">
        <v>2001</v>
      </c>
      <c r="G596" s="53" t="s">
        <v>2410</v>
      </c>
      <c r="H596" s="53" t="s">
        <v>2406</v>
      </c>
      <c r="I596" s="57">
        <v>15</v>
      </c>
    </row>
    <row r="597" s="44" customFormat="1" ht="18.5" customHeight="1" spans="1:9">
      <c r="A597" s="54"/>
      <c r="B597" s="54"/>
      <c r="C597" s="53" t="s">
        <v>486</v>
      </c>
      <c r="D597" s="53" t="s">
        <v>1791</v>
      </c>
      <c r="E597" s="53" t="s">
        <v>1772</v>
      </c>
      <c r="F597" s="53" t="s">
        <v>1773</v>
      </c>
      <c r="G597" s="53" t="s">
        <v>1791</v>
      </c>
      <c r="H597" s="53" t="s">
        <v>2274</v>
      </c>
      <c r="I597" s="57">
        <v>2.4</v>
      </c>
    </row>
    <row r="598" s="44" customFormat="1" ht="18.5" customHeight="1" spans="1:9">
      <c r="A598" s="54"/>
      <c r="B598" s="54"/>
      <c r="C598" s="53" t="s">
        <v>486</v>
      </c>
      <c r="D598" s="53" t="s">
        <v>1782</v>
      </c>
      <c r="E598" s="53" t="s">
        <v>1792</v>
      </c>
      <c r="F598" s="53" t="s">
        <v>1782</v>
      </c>
      <c r="G598" s="53" t="s">
        <v>1782</v>
      </c>
      <c r="H598" s="53" t="s">
        <v>2274</v>
      </c>
      <c r="I598" s="57">
        <v>15</v>
      </c>
    </row>
    <row r="599" s="44" customFormat="1" ht="18.5" customHeight="1" spans="1:9">
      <c r="A599" s="54"/>
      <c r="B599" s="54"/>
      <c r="C599" s="53" t="s">
        <v>486</v>
      </c>
      <c r="D599" s="53" t="s">
        <v>1779</v>
      </c>
      <c r="E599" s="53" t="s">
        <v>1801</v>
      </c>
      <c r="F599" s="53" t="s">
        <v>1779</v>
      </c>
      <c r="G599" s="53" t="s">
        <v>1779</v>
      </c>
      <c r="H599" s="53" t="s">
        <v>2274</v>
      </c>
      <c r="I599" s="57">
        <v>3</v>
      </c>
    </row>
    <row r="600" s="44" customFormat="1" ht="18.5" customHeight="1" spans="1:9">
      <c r="A600" s="54"/>
      <c r="B600" s="54"/>
      <c r="C600" s="53" t="s">
        <v>2411</v>
      </c>
      <c r="D600" s="53" t="s">
        <v>1779</v>
      </c>
      <c r="E600" s="53" t="s">
        <v>1801</v>
      </c>
      <c r="F600" s="53" t="s">
        <v>1779</v>
      </c>
      <c r="G600" s="53" t="s">
        <v>1779</v>
      </c>
      <c r="H600" s="53" t="s">
        <v>2274</v>
      </c>
      <c r="I600" s="57">
        <v>3.8</v>
      </c>
    </row>
    <row r="601" s="44" customFormat="1" ht="18.5" customHeight="1" spans="1:9">
      <c r="A601" s="54"/>
      <c r="B601" s="54"/>
      <c r="C601" s="53" t="s">
        <v>486</v>
      </c>
      <c r="D601" s="53" t="s">
        <v>1859</v>
      </c>
      <c r="E601" s="53" t="s">
        <v>1860</v>
      </c>
      <c r="F601" s="53" t="s">
        <v>1859</v>
      </c>
      <c r="G601" s="53" t="s">
        <v>2412</v>
      </c>
      <c r="H601" s="53" t="s">
        <v>2230</v>
      </c>
      <c r="I601" s="57">
        <v>33</v>
      </c>
    </row>
    <row r="602" s="44" customFormat="1" ht="18.5" customHeight="1" spans="1:9">
      <c r="A602" s="55"/>
      <c r="B602" s="55"/>
      <c r="C602" s="53" t="s">
        <v>2411</v>
      </c>
      <c r="D602" s="53" t="s">
        <v>1859</v>
      </c>
      <c r="E602" s="53" t="s">
        <v>1860</v>
      </c>
      <c r="F602" s="53" t="s">
        <v>1859</v>
      </c>
      <c r="G602" s="53" t="s">
        <v>1859</v>
      </c>
      <c r="H602" s="53" t="s">
        <v>2230</v>
      </c>
      <c r="I602" s="57">
        <v>18</v>
      </c>
    </row>
    <row r="603" s="44" customFormat="1" ht="18.5" customHeight="1" spans="1:9">
      <c r="A603" s="52" t="s">
        <v>2413</v>
      </c>
      <c r="B603" s="52" t="s">
        <v>167</v>
      </c>
      <c r="C603" s="53" t="s">
        <v>486</v>
      </c>
      <c r="D603" s="53" t="s">
        <v>1747</v>
      </c>
      <c r="E603" s="53" t="s">
        <v>1746</v>
      </c>
      <c r="F603" s="53" t="s">
        <v>1747</v>
      </c>
      <c r="G603" s="53" t="s">
        <v>2414</v>
      </c>
      <c r="H603" s="53" t="s">
        <v>2274</v>
      </c>
      <c r="I603" s="57">
        <v>10</v>
      </c>
    </row>
    <row r="604" s="44" customFormat="1" ht="18.5" customHeight="1" spans="1:9">
      <c r="A604" s="54"/>
      <c r="B604" s="54"/>
      <c r="C604" s="53" t="s">
        <v>486</v>
      </c>
      <c r="D604" s="53" t="s">
        <v>1787</v>
      </c>
      <c r="E604" s="53" t="s">
        <v>1788</v>
      </c>
      <c r="F604" s="53" t="s">
        <v>1787</v>
      </c>
      <c r="G604" s="53" t="s">
        <v>2415</v>
      </c>
      <c r="H604" s="53" t="s">
        <v>2274</v>
      </c>
      <c r="I604" s="57">
        <v>2</v>
      </c>
    </row>
    <row r="605" s="44" customFormat="1" ht="18.5" customHeight="1" spans="1:9">
      <c r="A605" s="54"/>
      <c r="B605" s="54"/>
      <c r="C605" s="53" t="s">
        <v>486</v>
      </c>
      <c r="D605" s="53" t="s">
        <v>1756</v>
      </c>
      <c r="E605" s="53" t="s">
        <v>1755</v>
      </c>
      <c r="F605" s="53" t="s">
        <v>1756</v>
      </c>
      <c r="G605" s="53" t="s">
        <v>2416</v>
      </c>
      <c r="H605" s="53" t="s">
        <v>2274</v>
      </c>
      <c r="I605" s="57">
        <v>5</v>
      </c>
    </row>
    <row r="606" s="44" customFormat="1" ht="18.5" customHeight="1" spans="1:9">
      <c r="A606" s="54"/>
      <c r="B606" s="54"/>
      <c r="C606" s="53" t="s">
        <v>486</v>
      </c>
      <c r="D606" s="53" t="s">
        <v>2248</v>
      </c>
      <c r="E606" s="53" t="s">
        <v>2247</v>
      </c>
      <c r="F606" s="53" t="s">
        <v>2248</v>
      </c>
      <c r="G606" s="53" t="s">
        <v>2417</v>
      </c>
      <c r="H606" s="53" t="s">
        <v>2274</v>
      </c>
      <c r="I606" s="57">
        <v>1</v>
      </c>
    </row>
    <row r="607" s="44" customFormat="1" ht="18.5" customHeight="1" spans="1:9">
      <c r="A607" s="54"/>
      <c r="B607" s="54"/>
      <c r="C607" s="53" t="s">
        <v>486</v>
      </c>
      <c r="D607" s="53" t="s">
        <v>1819</v>
      </c>
      <c r="E607" s="53" t="s">
        <v>1820</v>
      </c>
      <c r="F607" s="53" t="s">
        <v>1819</v>
      </c>
      <c r="G607" s="53" t="s">
        <v>2418</v>
      </c>
      <c r="H607" s="53" t="s">
        <v>2274</v>
      </c>
      <c r="I607" s="57">
        <v>5</v>
      </c>
    </row>
    <row r="608" s="44" customFormat="1" ht="18.5" customHeight="1" spans="1:9">
      <c r="A608" s="54"/>
      <c r="B608" s="54"/>
      <c r="C608" s="53" t="s">
        <v>486</v>
      </c>
      <c r="D608" s="53" t="s">
        <v>1758</v>
      </c>
      <c r="E608" s="53" t="s">
        <v>1757</v>
      </c>
      <c r="F608" s="53" t="s">
        <v>1758</v>
      </c>
      <c r="G608" s="53" t="s">
        <v>2419</v>
      </c>
      <c r="H608" s="53" t="s">
        <v>2274</v>
      </c>
      <c r="I608" s="57">
        <v>3</v>
      </c>
    </row>
    <row r="609" s="44" customFormat="1" ht="18.5" customHeight="1" spans="1:9">
      <c r="A609" s="54"/>
      <c r="B609" s="54"/>
      <c r="C609" s="53" t="s">
        <v>486</v>
      </c>
      <c r="D609" s="53" t="s">
        <v>1824</v>
      </c>
      <c r="E609" s="53" t="s">
        <v>1825</v>
      </c>
      <c r="F609" s="53" t="s">
        <v>1824</v>
      </c>
      <c r="G609" s="53" t="s">
        <v>2420</v>
      </c>
      <c r="H609" s="53" t="s">
        <v>2274</v>
      </c>
      <c r="I609" s="57">
        <v>1</v>
      </c>
    </row>
    <row r="610" s="44" customFormat="1" ht="18.5" customHeight="1" spans="1:9">
      <c r="A610" s="54"/>
      <c r="B610" s="54"/>
      <c r="C610" s="53" t="s">
        <v>486</v>
      </c>
      <c r="D610" s="53" t="s">
        <v>1789</v>
      </c>
      <c r="E610" s="53" t="s">
        <v>2421</v>
      </c>
      <c r="F610" s="53" t="s">
        <v>2422</v>
      </c>
      <c r="G610" s="53" t="s">
        <v>2423</v>
      </c>
      <c r="H610" s="53" t="s">
        <v>2274</v>
      </c>
      <c r="I610" s="57">
        <v>2</v>
      </c>
    </row>
    <row r="611" s="44" customFormat="1" ht="18.5" customHeight="1" spans="1:9">
      <c r="A611" s="54"/>
      <c r="B611" s="54"/>
      <c r="C611" s="53" t="s">
        <v>486</v>
      </c>
      <c r="D611" s="53" t="s">
        <v>1763</v>
      </c>
      <c r="E611" s="53" t="s">
        <v>1762</v>
      </c>
      <c r="F611" s="53" t="s">
        <v>1763</v>
      </c>
      <c r="G611" s="53" t="s">
        <v>2424</v>
      </c>
      <c r="H611" s="53" t="s">
        <v>2274</v>
      </c>
      <c r="I611" s="57">
        <v>1</v>
      </c>
    </row>
    <row r="612" s="44" customFormat="1" ht="59" customHeight="1" spans="1:9">
      <c r="A612" s="54"/>
      <c r="B612" s="54"/>
      <c r="C612" s="53" t="s">
        <v>2425</v>
      </c>
      <c r="D612" s="53" t="s">
        <v>2426</v>
      </c>
      <c r="E612" s="53" t="s">
        <v>1828</v>
      </c>
      <c r="F612" s="53" t="s">
        <v>1829</v>
      </c>
      <c r="G612" s="53" t="s">
        <v>2427</v>
      </c>
      <c r="H612" s="53" t="s">
        <v>2274</v>
      </c>
      <c r="I612" s="57">
        <v>50</v>
      </c>
    </row>
    <row r="613" s="44" customFormat="1" ht="18.5" customHeight="1" spans="1:9">
      <c r="A613" s="54"/>
      <c r="B613" s="54"/>
      <c r="C613" s="53" t="s">
        <v>486</v>
      </c>
      <c r="D613" s="53" t="s">
        <v>1888</v>
      </c>
      <c r="E613" s="53" t="s">
        <v>1889</v>
      </c>
      <c r="F613" s="53" t="s">
        <v>1888</v>
      </c>
      <c r="G613" s="53" t="s">
        <v>2428</v>
      </c>
      <c r="H613" s="53" t="s">
        <v>2274</v>
      </c>
      <c r="I613" s="57">
        <v>2</v>
      </c>
    </row>
    <row r="614" s="44" customFormat="1" ht="18.5" customHeight="1" spans="1:9">
      <c r="A614" s="54"/>
      <c r="B614" s="54"/>
      <c r="C614" s="53" t="s">
        <v>2425</v>
      </c>
      <c r="D614" s="53" t="s">
        <v>1832</v>
      </c>
      <c r="E614" s="53" t="s">
        <v>1767</v>
      </c>
      <c r="F614" s="53" t="s">
        <v>1768</v>
      </c>
      <c r="G614" s="53" t="s">
        <v>2429</v>
      </c>
      <c r="H614" s="53" t="s">
        <v>2274</v>
      </c>
      <c r="I614" s="57">
        <v>30</v>
      </c>
    </row>
    <row r="615" s="44" customFormat="1" ht="18.5" customHeight="1" spans="1:9">
      <c r="A615" s="54"/>
      <c r="B615" s="54"/>
      <c r="C615" s="53" t="s">
        <v>486</v>
      </c>
      <c r="D615" s="53" t="s">
        <v>1832</v>
      </c>
      <c r="E615" s="53" t="s">
        <v>1767</v>
      </c>
      <c r="F615" s="53" t="s">
        <v>1768</v>
      </c>
      <c r="G615" s="53" t="s">
        <v>2430</v>
      </c>
      <c r="H615" s="53" t="s">
        <v>2274</v>
      </c>
      <c r="I615" s="57">
        <v>10</v>
      </c>
    </row>
    <row r="616" s="44" customFormat="1" ht="18.5" customHeight="1" spans="1:9">
      <c r="A616" s="54"/>
      <c r="B616" s="54"/>
      <c r="C616" s="53" t="s">
        <v>486</v>
      </c>
      <c r="D616" s="53" t="s">
        <v>1769</v>
      </c>
      <c r="E616" s="53" t="s">
        <v>1770</v>
      </c>
      <c r="F616" s="53" t="s">
        <v>1771</v>
      </c>
      <c r="G616" s="53" t="s">
        <v>2431</v>
      </c>
      <c r="H616" s="53" t="s">
        <v>2274</v>
      </c>
      <c r="I616" s="57">
        <v>70</v>
      </c>
    </row>
    <row r="617" s="44" customFormat="1" ht="18.5" customHeight="1" spans="1:9">
      <c r="A617" s="54"/>
      <c r="B617" s="54"/>
      <c r="C617" s="53" t="s">
        <v>486</v>
      </c>
      <c r="D617" s="53" t="s">
        <v>1791</v>
      </c>
      <c r="E617" s="53" t="s">
        <v>1809</v>
      </c>
      <c r="F617" s="53" t="s">
        <v>1810</v>
      </c>
      <c r="G617" s="53" t="s">
        <v>2432</v>
      </c>
      <c r="H617" s="53" t="s">
        <v>2274</v>
      </c>
      <c r="I617" s="57">
        <v>4</v>
      </c>
    </row>
    <row r="618" s="44" customFormat="1" ht="63" customHeight="1" spans="1:9">
      <c r="A618" s="54"/>
      <c r="B618" s="54"/>
      <c r="C618" s="53" t="s">
        <v>2425</v>
      </c>
      <c r="D618" s="53" t="s">
        <v>2433</v>
      </c>
      <c r="E618" s="53" t="s">
        <v>2434</v>
      </c>
      <c r="F618" s="53" t="s">
        <v>2435</v>
      </c>
      <c r="G618" s="53" t="s">
        <v>2436</v>
      </c>
      <c r="H618" s="53" t="s">
        <v>2274</v>
      </c>
      <c r="I618" s="57">
        <v>420</v>
      </c>
    </row>
    <row r="619" s="44" customFormat="1" ht="18.5" customHeight="1" spans="1:9">
      <c r="A619" s="54"/>
      <c r="B619" s="54"/>
      <c r="C619" s="53" t="s">
        <v>486</v>
      </c>
      <c r="D619" s="53" t="s">
        <v>1782</v>
      </c>
      <c r="E619" s="53" t="s">
        <v>1792</v>
      </c>
      <c r="F619" s="53" t="s">
        <v>1782</v>
      </c>
      <c r="G619" s="53" t="s">
        <v>2437</v>
      </c>
      <c r="H619" s="53" t="s">
        <v>2274</v>
      </c>
      <c r="I619" s="57">
        <v>50</v>
      </c>
    </row>
    <row r="620" s="44" customFormat="1" ht="53" customHeight="1" spans="1:9">
      <c r="A620" s="54"/>
      <c r="B620" s="54"/>
      <c r="C620" s="53" t="s">
        <v>2425</v>
      </c>
      <c r="D620" s="53" t="s">
        <v>1782</v>
      </c>
      <c r="E620" s="53" t="s">
        <v>1792</v>
      </c>
      <c r="F620" s="53" t="s">
        <v>1782</v>
      </c>
      <c r="G620" s="53" t="s">
        <v>2438</v>
      </c>
      <c r="H620" s="53" t="s">
        <v>2274</v>
      </c>
      <c r="I620" s="57">
        <v>50</v>
      </c>
    </row>
    <row r="621" s="44" customFormat="1" ht="18.5" customHeight="1" spans="1:9">
      <c r="A621" s="54"/>
      <c r="B621" s="54"/>
      <c r="C621" s="53" t="s">
        <v>486</v>
      </c>
      <c r="D621" s="53" t="s">
        <v>1782</v>
      </c>
      <c r="E621" s="53" t="s">
        <v>1792</v>
      </c>
      <c r="F621" s="53" t="s">
        <v>1782</v>
      </c>
      <c r="G621" s="53" t="s">
        <v>2437</v>
      </c>
      <c r="H621" s="53" t="s">
        <v>2274</v>
      </c>
      <c r="I621" s="57">
        <v>50</v>
      </c>
    </row>
    <row r="622" s="44" customFormat="1" ht="18.5" customHeight="1" spans="1:9">
      <c r="A622" s="54"/>
      <c r="B622" s="54"/>
      <c r="C622" s="53" t="s">
        <v>486</v>
      </c>
      <c r="D622" s="53" t="s">
        <v>1833</v>
      </c>
      <c r="E622" s="53" t="s">
        <v>2254</v>
      </c>
      <c r="F622" s="53" t="s">
        <v>2255</v>
      </c>
      <c r="G622" s="53" t="s">
        <v>2439</v>
      </c>
      <c r="H622" s="53" t="s">
        <v>2440</v>
      </c>
      <c r="I622" s="57">
        <v>8</v>
      </c>
    </row>
    <row r="623" s="44" customFormat="1" ht="18.5" customHeight="1" spans="1:9">
      <c r="A623" s="54"/>
      <c r="B623" s="54"/>
      <c r="C623" s="53" t="s">
        <v>486</v>
      </c>
      <c r="D623" s="53" t="s">
        <v>1933</v>
      </c>
      <c r="E623" s="53" t="s">
        <v>1932</v>
      </c>
      <c r="F623" s="53" t="s">
        <v>1933</v>
      </c>
      <c r="G623" s="53" t="s">
        <v>2441</v>
      </c>
      <c r="H623" s="53" t="s">
        <v>2274</v>
      </c>
      <c r="I623" s="57">
        <v>10</v>
      </c>
    </row>
    <row r="624" s="44" customFormat="1" ht="18.5" customHeight="1" spans="1:9">
      <c r="A624" s="54"/>
      <c r="B624" s="54"/>
      <c r="C624" s="53" t="s">
        <v>486</v>
      </c>
      <c r="D624" s="53" t="s">
        <v>1812</v>
      </c>
      <c r="E624" s="53" t="s">
        <v>1813</v>
      </c>
      <c r="F624" s="53" t="s">
        <v>1812</v>
      </c>
      <c r="G624" s="53" t="s">
        <v>2442</v>
      </c>
      <c r="H624" s="53" t="s">
        <v>2274</v>
      </c>
      <c r="I624" s="57">
        <v>10</v>
      </c>
    </row>
    <row r="625" s="44" customFormat="1" ht="18.5" customHeight="1" spans="1:9">
      <c r="A625" s="54"/>
      <c r="B625" s="54"/>
      <c r="C625" s="53" t="s">
        <v>486</v>
      </c>
      <c r="D625" s="53" t="s">
        <v>1859</v>
      </c>
      <c r="E625" s="53" t="s">
        <v>1860</v>
      </c>
      <c r="F625" s="53" t="s">
        <v>1859</v>
      </c>
      <c r="G625" s="53" t="s">
        <v>2443</v>
      </c>
      <c r="H625" s="53" t="s">
        <v>2274</v>
      </c>
      <c r="I625" s="57">
        <v>35</v>
      </c>
    </row>
    <row r="626" s="44" customFormat="1" ht="18.5" customHeight="1" spans="1:9">
      <c r="A626" s="54"/>
      <c r="B626" s="54"/>
      <c r="C626" s="53" t="s">
        <v>486</v>
      </c>
      <c r="D626" s="53" t="s">
        <v>1859</v>
      </c>
      <c r="E626" s="53" t="s">
        <v>1860</v>
      </c>
      <c r="F626" s="53" t="s">
        <v>1859</v>
      </c>
      <c r="G626" s="53" t="s">
        <v>2444</v>
      </c>
      <c r="H626" s="53" t="s">
        <v>2274</v>
      </c>
      <c r="I626" s="57">
        <v>10</v>
      </c>
    </row>
    <row r="627" s="44" customFormat="1" ht="69" customHeight="1" spans="1:9">
      <c r="A627" s="54"/>
      <c r="B627" s="54"/>
      <c r="C627" s="53" t="s">
        <v>2425</v>
      </c>
      <c r="D627" s="53" t="s">
        <v>1859</v>
      </c>
      <c r="E627" s="53" t="s">
        <v>1860</v>
      </c>
      <c r="F627" s="53" t="s">
        <v>1859</v>
      </c>
      <c r="G627" s="53" t="s">
        <v>2445</v>
      </c>
      <c r="H627" s="53" t="s">
        <v>2274</v>
      </c>
      <c r="I627" s="57">
        <v>50</v>
      </c>
    </row>
    <row r="628" s="44" customFormat="1" ht="69" customHeight="1" spans="1:9">
      <c r="A628" s="54"/>
      <c r="B628" s="54"/>
      <c r="C628" s="53" t="s">
        <v>2425</v>
      </c>
      <c r="D628" s="53" t="s">
        <v>2446</v>
      </c>
      <c r="E628" s="53" t="s">
        <v>1907</v>
      </c>
      <c r="F628" s="53" t="s">
        <v>1908</v>
      </c>
      <c r="G628" s="53" t="s">
        <v>2447</v>
      </c>
      <c r="H628" s="53" t="s">
        <v>2274</v>
      </c>
      <c r="I628" s="57">
        <v>200</v>
      </c>
    </row>
    <row r="629" s="44" customFormat="1" ht="408" customHeight="1" spans="1:9">
      <c r="A629" s="54"/>
      <c r="B629" s="54"/>
      <c r="C629" s="53" t="s">
        <v>2448</v>
      </c>
      <c r="D629" s="53" t="s">
        <v>2449</v>
      </c>
      <c r="E629" s="53" t="s">
        <v>1907</v>
      </c>
      <c r="F629" s="53" t="s">
        <v>1908</v>
      </c>
      <c r="G629" s="53" t="s">
        <v>2450</v>
      </c>
      <c r="H629" s="53" t="s">
        <v>1865</v>
      </c>
      <c r="I629" s="57">
        <v>100</v>
      </c>
    </row>
    <row r="630" s="44" customFormat="1" ht="53.75" customHeight="1" spans="1:9">
      <c r="A630" s="55"/>
      <c r="B630" s="55"/>
      <c r="C630" s="53" t="s">
        <v>2451</v>
      </c>
      <c r="D630" s="53" t="s">
        <v>2452</v>
      </c>
      <c r="E630" s="53" t="s">
        <v>1907</v>
      </c>
      <c r="F630" s="53" t="s">
        <v>1908</v>
      </c>
      <c r="G630" s="53" t="s">
        <v>2453</v>
      </c>
      <c r="H630" s="53" t="s">
        <v>1865</v>
      </c>
      <c r="I630" s="57">
        <v>160</v>
      </c>
    </row>
    <row r="631" s="44" customFormat="1" ht="29.75" customHeight="1" spans="1:9">
      <c r="A631" s="52" t="s">
        <v>2454</v>
      </c>
      <c r="B631" s="52" t="s">
        <v>169</v>
      </c>
      <c r="C631" s="53" t="s">
        <v>2455</v>
      </c>
      <c r="D631" s="53" t="s">
        <v>2456</v>
      </c>
      <c r="E631" s="53" t="s">
        <v>1828</v>
      </c>
      <c r="F631" s="53" t="s">
        <v>1829</v>
      </c>
      <c r="G631" s="53" t="s">
        <v>2457</v>
      </c>
      <c r="H631" s="53" t="s">
        <v>1865</v>
      </c>
      <c r="I631" s="57">
        <v>200</v>
      </c>
    </row>
    <row r="632" s="44" customFormat="1" ht="18.5" customHeight="1" spans="1:9">
      <c r="A632" s="54"/>
      <c r="B632" s="54"/>
      <c r="C632" s="53" t="s">
        <v>2458</v>
      </c>
      <c r="D632" s="53" t="s">
        <v>2459</v>
      </c>
      <c r="E632" s="53" t="s">
        <v>1783</v>
      </c>
      <c r="F632" s="53" t="s">
        <v>1784</v>
      </c>
      <c r="G632" s="53" t="s">
        <v>2460</v>
      </c>
      <c r="H632" s="53" t="s">
        <v>1865</v>
      </c>
      <c r="I632" s="57">
        <v>200</v>
      </c>
    </row>
    <row r="633" s="44" customFormat="1" ht="18.5" customHeight="1" spans="1:9">
      <c r="A633" s="55"/>
      <c r="B633" s="54"/>
      <c r="C633" s="53" t="s">
        <v>2458</v>
      </c>
      <c r="D633" s="53" t="s">
        <v>2461</v>
      </c>
      <c r="E633" s="53" t="s">
        <v>1792</v>
      </c>
      <c r="F633" s="53" t="s">
        <v>1782</v>
      </c>
      <c r="G633" s="53" t="s">
        <v>2462</v>
      </c>
      <c r="H633" s="53" t="s">
        <v>1865</v>
      </c>
      <c r="I633" s="57">
        <v>1800</v>
      </c>
    </row>
    <row r="634" s="44" customFormat="1" ht="18.5" customHeight="1" spans="1:9">
      <c r="A634" s="52" t="s">
        <v>2463</v>
      </c>
      <c r="B634" s="54"/>
      <c r="C634" s="53" t="s">
        <v>486</v>
      </c>
      <c r="D634" s="53" t="s">
        <v>1747</v>
      </c>
      <c r="E634" s="53" t="s">
        <v>1746</v>
      </c>
      <c r="F634" s="53" t="s">
        <v>1747</v>
      </c>
      <c r="G634" s="53" t="s">
        <v>2464</v>
      </c>
      <c r="H634" s="53" t="s">
        <v>2272</v>
      </c>
      <c r="I634" s="57">
        <v>10</v>
      </c>
    </row>
    <row r="635" s="44" customFormat="1" ht="18.5" customHeight="1" spans="1:9">
      <c r="A635" s="54"/>
      <c r="B635" s="54"/>
      <c r="C635" s="53" t="s">
        <v>2465</v>
      </c>
      <c r="D635" s="53" t="s">
        <v>1747</v>
      </c>
      <c r="E635" s="53" t="s">
        <v>1746</v>
      </c>
      <c r="F635" s="53" t="s">
        <v>1747</v>
      </c>
      <c r="G635" s="53" t="s">
        <v>2466</v>
      </c>
      <c r="H635" s="53" t="s">
        <v>1865</v>
      </c>
      <c r="I635" s="57">
        <v>7.5</v>
      </c>
    </row>
    <row r="636" s="44" customFormat="1" ht="18.5" customHeight="1" spans="1:9">
      <c r="A636" s="54"/>
      <c r="B636" s="54"/>
      <c r="C636" s="53" t="s">
        <v>486</v>
      </c>
      <c r="D636" s="53" t="s">
        <v>1787</v>
      </c>
      <c r="E636" s="53" t="s">
        <v>1788</v>
      </c>
      <c r="F636" s="53" t="s">
        <v>1787</v>
      </c>
      <c r="G636" s="53" t="s">
        <v>2464</v>
      </c>
      <c r="H636" s="53" t="s">
        <v>2272</v>
      </c>
      <c r="I636" s="57">
        <v>8</v>
      </c>
    </row>
    <row r="637" s="44" customFormat="1" ht="18.5" customHeight="1" spans="1:9">
      <c r="A637" s="54"/>
      <c r="B637" s="54"/>
      <c r="C637" s="53" t="s">
        <v>2465</v>
      </c>
      <c r="D637" s="53" t="s">
        <v>1787</v>
      </c>
      <c r="E637" s="53" t="s">
        <v>1788</v>
      </c>
      <c r="F637" s="53" t="s">
        <v>1787</v>
      </c>
      <c r="G637" s="53" t="s">
        <v>2466</v>
      </c>
      <c r="H637" s="53" t="s">
        <v>1865</v>
      </c>
      <c r="I637" s="57">
        <v>9</v>
      </c>
    </row>
    <row r="638" s="44" customFormat="1" ht="18.5" customHeight="1" spans="1:9">
      <c r="A638" s="54"/>
      <c r="B638" s="54"/>
      <c r="C638" s="53" t="s">
        <v>486</v>
      </c>
      <c r="D638" s="53" t="s">
        <v>2467</v>
      </c>
      <c r="E638" s="53" t="s">
        <v>1788</v>
      </c>
      <c r="F638" s="53" t="s">
        <v>1787</v>
      </c>
      <c r="G638" s="53" t="s">
        <v>2468</v>
      </c>
      <c r="H638" s="53" t="s">
        <v>2272</v>
      </c>
      <c r="I638" s="57">
        <v>2.8</v>
      </c>
    </row>
    <row r="639" s="44" customFormat="1" ht="18.5" customHeight="1" spans="1:9">
      <c r="A639" s="54"/>
      <c r="B639" s="54"/>
      <c r="C639" s="53" t="s">
        <v>486</v>
      </c>
      <c r="D639" s="53" t="s">
        <v>1756</v>
      </c>
      <c r="E639" s="53" t="s">
        <v>1755</v>
      </c>
      <c r="F639" s="53" t="s">
        <v>1756</v>
      </c>
      <c r="G639" s="53" t="s">
        <v>2468</v>
      </c>
      <c r="H639" s="53" t="s">
        <v>1778</v>
      </c>
      <c r="I639" s="57">
        <v>5.4</v>
      </c>
    </row>
    <row r="640" s="44" customFormat="1" ht="18.5" customHeight="1" spans="1:9">
      <c r="A640" s="54"/>
      <c r="B640" s="54"/>
      <c r="C640" s="53" t="s">
        <v>2465</v>
      </c>
      <c r="D640" s="53" t="s">
        <v>2013</v>
      </c>
      <c r="E640" s="53" t="s">
        <v>1755</v>
      </c>
      <c r="F640" s="53" t="s">
        <v>1756</v>
      </c>
      <c r="G640" s="53" t="s">
        <v>2466</v>
      </c>
      <c r="H640" s="53" t="s">
        <v>1865</v>
      </c>
      <c r="I640" s="57">
        <v>9</v>
      </c>
    </row>
    <row r="641" s="44" customFormat="1" ht="18.5" customHeight="1" spans="1:9">
      <c r="A641" s="54"/>
      <c r="B641" s="54"/>
      <c r="C641" s="53" t="s">
        <v>486</v>
      </c>
      <c r="D641" s="53" t="s">
        <v>1764</v>
      </c>
      <c r="E641" s="53" t="s">
        <v>1879</v>
      </c>
      <c r="F641" s="53" t="s">
        <v>1764</v>
      </c>
      <c r="G641" s="53" t="s">
        <v>2466</v>
      </c>
      <c r="H641" s="53" t="s">
        <v>1778</v>
      </c>
      <c r="I641" s="57">
        <v>1.6</v>
      </c>
    </row>
    <row r="642" s="44" customFormat="1" ht="18.5" customHeight="1" spans="1:9">
      <c r="A642" s="54"/>
      <c r="B642" s="54"/>
      <c r="C642" s="53" t="s">
        <v>2465</v>
      </c>
      <c r="D642" s="53" t="s">
        <v>1764</v>
      </c>
      <c r="E642" s="53" t="s">
        <v>1879</v>
      </c>
      <c r="F642" s="53" t="s">
        <v>1764</v>
      </c>
      <c r="G642" s="53" t="s">
        <v>2466</v>
      </c>
      <c r="H642" s="53" t="s">
        <v>1865</v>
      </c>
      <c r="I642" s="57">
        <v>3.6</v>
      </c>
    </row>
    <row r="643" s="44" customFormat="1" ht="18.5" customHeight="1" spans="1:9">
      <c r="A643" s="54"/>
      <c r="B643" s="54"/>
      <c r="C643" s="53" t="s">
        <v>486</v>
      </c>
      <c r="D643" s="53" t="s">
        <v>1758</v>
      </c>
      <c r="E643" s="53" t="s">
        <v>1757</v>
      </c>
      <c r="F643" s="53" t="s">
        <v>1758</v>
      </c>
      <c r="G643" s="53" t="s">
        <v>2464</v>
      </c>
      <c r="H643" s="53" t="s">
        <v>1778</v>
      </c>
      <c r="I643" s="57">
        <v>6.5</v>
      </c>
    </row>
    <row r="644" s="44" customFormat="1" ht="18.5" customHeight="1" spans="1:9">
      <c r="A644" s="54"/>
      <c r="B644" s="54"/>
      <c r="C644" s="53" t="s">
        <v>2465</v>
      </c>
      <c r="D644" s="53" t="s">
        <v>1758</v>
      </c>
      <c r="E644" s="53" t="s">
        <v>1757</v>
      </c>
      <c r="F644" s="53" t="s">
        <v>1758</v>
      </c>
      <c r="G644" s="53" t="s">
        <v>2466</v>
      </c>
      <c r="H644" s="53" t="s">
        <v>1865</v>
      </c>
      <c r="I644" s="57">
        <v>4</v>
      </c>
    </row>
    <row r="645" s="44" customFormat="1" ht="18.5" customHeight="1" spans="1:9">
      <c r="A645" s="54"/>
      <c r="B645" s="54"/>
      <c r="C645" s="53" t="s">
        <v>486</v>
      </c>
      <c r="D645" s="53" t="s">
        <v>2469</v>
      </c>
      <c r="E645" s="53" t="s">
        <v>1765</v>
      </c>
      <c r="F645" s="53" t="s">
        <v>1766</v>
      </c>
      <c r="G645" s="53" t="s">
        <v>2470</v>
      </c>
      <c r="H645" s="53" t="s">
        <v>1865</v>
      </c>
      <c r="I645" s="57">
        <v>15</v>
      </c>
    </row>
    <row r="646" s="44" customFormat="1" ht="18.5" customHeight="1" spans="1:9">
      <c r="A646" s="54"/>
      <c r="B646" s="54"/>
      <c r="C646" s="53" t="s">
        <v>2465</v>
      </c>
      <c r="D646" s="53" t="s">
        <v>1766</v>
      </c>
      <c r="E646" s="53" t="s">
        <v>1765</v>
      </c>
      <c r="F646" s="53" t="s">
        <v>1766</v>
      </c>
      <c r="G646" s="53" t="s">
        <v>2468</v>
      </c>
      <c r="H646" s="53" t="s">
        <v>2471</v>
      </c>
      <c r="I646" s="57">
        <v>30</v>
      </c>
    </row>
    <row r="647" s="44" customFormat="1" ht="18.5" customHeight="1" spans="1:9">
      <c r="A647" s="54"/>
      <c r="B647" s="54"/>
      <c r="C647" s="53" t="s">
        <v>486</v>
      </c>
      <c r="D647" s="53" t="s">
        <v>1789</v>
      </c>
      <c r="E647" s="53" t="s">
        <v>1765</v>
      </c>
      <c r="F647" s="53" t="s">
        <v>1766</v>
      </c>
      <c r="G647" s="53" t="s">
        <v>2472</v>
      </c>
      <c r="H647" s="53" t="s">
        <v>1778</v>
      </c>
      <c r="I647" s="57">
        <v>1.2</v>
      </c>
    </row>
    <row r="648" s="44" customFormat="1" ht="18.5" customHeight="1" spans="1:9">
      <c r="A648" s="54"/>
      <c r="B648" s="54"/>
      <c r="C648" s="53" t="s">
        <v>2465</v>
      </c>
      <c r="D648" s="53" t="s">
        <v>1832</v>
      </c>
      <c r="E648" s="53" t="s">
        <v>1767</v>
      </c>
      <c r="F648" s="53" t="s">
        <v>1768</v>
      </c>
      <c r="G648" s="53" t="s">
        <v>2468</v>
      </c>
      <c r="H648" s="53" t="s">
        <v>1865</v>
      </c>
      <c r="I648" s="57">
        <v>24</v>
      </c>
    </row>
    <row r="649" s="44" customFormat="1" ht="18.5" customHeight="1" spans="1:9">
      <c r="A649" s="54"/>
      <c r="B649" s="54"/>
      <c r="C649" s="53" t="s">
        <v>486</v>
      </c>
      <c r="D649" s="53" t="s">
        <v>1832</v>
      </c>
      <c r="E649" s="53" t="s">
        <v>1767</v>
      </c>
      <c r="F649" s="53" t="s">
        <v>1768</v>
      </c>
      <c r="G649" s="53" t="s">
        <v>2468</v>
      </c>
      <c r="H649" s="53" t="s">
        <v>2272</v>
      </c>
      <c r="I649" s="57">
        <v>7.5</v>
      </c>
    </row>
    <row r="650" s="44" customFormat="1" ht="18.5" customHeight="1" spans="1:9">
      <c r="A650" s="54"/>
      <c r="B650" s="54"/>
      <c r="C650" s="53" t="s">
        <v>486</v>
      </c>
      <c r="D650" s="53" t="s">
        <v>1769</v>
      </c>
      <c r="E650" s="53" t="s">
        <v>1919</v>
      </c>
      <c r="F650" s="53" t="s">
        <v>1920</v>
      </c>
      <c r="G650" s="53" t="s">
        <v>2468</v>
      </c>
      <c r="H650" s="53" t="s">
        <v>2272</v>
      </c>
      <c r="I650" s="57">
        <v>6</v>
      </c>
    </row>
    <row r="651" s="44" customFormat="1" ht="18.5" customHeight="1" spans="1:9">
      <c r="A651" s="54"/>
      <c r="B651" s="54"/>
      <c r="C651" s="53" t="s">
        <v>2465</v>
      </c>
      <c r="D651" s="53" t="s">
        <v>1769</v>
      </c>
      <c r="E651" s="53" t="s">
        <v>1927</v>
      </c>
      <c r="F651" s="53" t="s">
        <v>1928</v>
      </c>
      <c r="G651" s="53" t="s">
        <v>2468</v>
      </c>
      <c r="H651" s="53" t="s">
        <v>1865</v>
      </c>
      <c r="I651" s="57">
        <v>60</v>
      </c>
    </row>
    <row r="652" s="44" customFormat="1" ht="18.5" customHeight="1" spans="1:9">
      <c r="A652" s="54"/>
      <c r="B652" s="54"/>
      <c r="C652" s="53" t="s">
        <v>486</v>
      </c>
      <c r="D652" s="53" t="s">
        <v>2473</v>
      </c>
      <c r="E652" s="53" t="s">
        <v>1772</v>
      </c>
      <c r="F652" s="53" t="s">
        <v>1773</v>
      </c>
      <c r="G652" s="53" t="s">
        <v>2466</v>
      </c>
      <c r="H652" s="53" t="s">
        <v>2272</v>
      </c>
      <c r="I652" s="57">
        <v>10</v>
      </c>
    </row>
    <row r="653" s="44" customFormat="1" ht="18.5" customHeight="1" spans="1:9">
      <c r="A653" s="54"/>
      <c r="B653" s="54"/>
      <c r="C653" s="53" t="s">
        <v>486</v>
      </c>
      <c r="D653" s="53" t="s">
        <v>1791</v>
      </c>
      <c r="E653" s="53" t="s">
        <v>1772</v>
      </c>
      <c r="F653" s="53" t="s">
        <v>1773</v>
      </c>
      <c r="G653" s="53" t="s">
        <v>2468</v>
      </c>
      <c r="H653" s="53" t="s">
        <v>2272</v>
      </c>
      <c r="I653" s="57">
        <v>12</v>
      </c>
    </row>
    <row r="654" s="44" customFormat="1" ht="18.5" customHeight="1" spans="1:9">
      <c r="A654" s="54"/>
      <c r="B654" s="54"/>
      <c r="C654" s="53" t="s">
        <v>2465</v>
      </c>
      <c r="D654" s="53" t="s">
        <v>2474</v>
      </c>
      <c r="E654" s="53" t="s">
        <v>1896</v>
      </c>
      <c r="F654" s="53" t="s">
        <v>1895</v>
      </c>
      <c r="G654" s="53" t="s">
        <v>2475</v>
      </c>
      <c r="H654" s="53" t="s">
        <v>1865</v>
      </c>
      <c r="I654" s="57">
        <v>600</v>
      </c>
    </row>
    <row r="655" s="44" customFormat="1" ht="29.75" customHeight="1" spans="1:9">
      <c r="A655" s="54"/>
      <c r="B655" s="54"/>
      <c r="C655" s="53" t="s">
        <v>2476</v>
      </c>
      <c r="D655" s="53" t="s">
        <v>2477</v>
      </c>
      <c r="E655" s="53" t="s">
        <v>2078</v>
      </c>
      <c r="F655" s="53" t="s">
        <v>2077</v>
      </c>
      <c r="G655" s="53" t="s">
        <v>2478</v>
      </c>
      <c r="H655" s="53" t="s">
        <v>1865</v>
      </c>
      <c r="I655" s="57">
        <v>20</v>
      </c>
    </row>
    <row r="656" s="44" customFormat="1" ht="18.5" customHeight="1" spans="1:9">
      <c r="A656" s="54"/>
      <c r="B656" s="54"/>
      <c r="C656" s="53" t="s">
        <v>2465</v>
      </c>
      <c r="D656" s="53" t="s">
        <v>2479</v>
      </c>
      <c r="E656" s="53" t="s">
        <v>1792</v>
      </c>
      <c r="F656" s="53" t="s">
        <v>1782</v>
      </c>
      <c r="G656" s="53" t="s">
        <v>2480</v>
      </c>
      <c r="H656" s="53" t="s">
        <v>1865</v>
      </c>
      <c r="I656" s="57">
        <v>48</v>
      </c>
    </row>
    <row r="657" s="44" customFormat="1" ht="18.5" customHeight="1" spans="1:9">
      <c r="A657" s="54"/>
      <c r="B657" s="54"/>
      <c r="C657" s="53" t="s">
        <v>2465</v>
      </c>
      <c r="D657" s="53" t="s">
        <v>2481</v>
      </c>
      <c r="E657" s="53" t="s">
        <v>1792</v>
      </c>
      <c r="F657" s="53" t="s">
        <v>1782</v>
      </c>
      <c r="G657" s="53" t="s">
        <v>2482</v>
      </c>
      <c r="H657" s="53" t="s">
        <v>1865</v>
      </c>
      <c r="I657" s="57">
        <v>80</v>
      </c>
    </row>
    <row r="658" s="44" customFormat="1" ht="18.5" customHeight="1" spans="1:9">
      <c r="A658" s="54"/>
      <c r="B658" s="54"/>
      <c r="C658" s="53" t="s">
        <v>2465</v>
      </c>
      <c r="D658" s="53" t="s">
        <v>564</v>
      </c>
      <c r="E658" s="53" t="s">
        <v>1902</v>
      </c>
      <c r="F658" s="53" t="s">
        <v>1903</v>
      </c>
      <c r="G658" s="53" t="s">
        <v>2462</v>
      </c>
      <c r="H658" s="53" t="s">
        <v>1865</v>
      </c>
      <c r="I658" s="57">
        <v>153</v>
      </c>
    </row>
    <row r="659" s="44" customFormat="1" ht="18.5" customHeight="1" spans="1:9">
      <c r="A659" s="54"/>
      <c r="B659" s="54"/>
      <c r="C659" s="53" t="s">
        <v>486</v>
      </c>
      <c r="D659" s="53" t="s">
        <v>1779</v>
      </c>
      <c r="E659" s="53" t="s">
        <v>1801</v>
      </c>
      <c r="F659" s="53" t="s">
        <v>1779</v>
      </c>
      <c r="G659" s="53" t="s">
        <v>2483</v>
      </c>
      <c r="H659" s="53" t="s">
        <v>2272</v>
      </c>
      <c r="I659" s="57">
        <v>15.5</v>
      </c>
    </row>
    <row r="660" s="44" customFormat="1" ht="18.5" customHeight="1" spans="1:9">
      <c r="A660" s="54"/>
      <c r="B660" s="54"/>
      <c r="C660" s="53" t="s">
        <v>2484</v>
      </c>
      <c r="D660" s="53" t="s">
        <v>2477</v>
      </c>
      <c r="E660" s="53" t="s">
        <v>1801</v>
      </c>
      <c r="F660" s="53" t="s">
        <v>1779</v>
      </c>
      <c r="G660" s="53" t="s">
        <v>2478</v>
      </c>
      <c r="H660" s="53" t="s">
        <v>1865</v>
      </c>
      <c r="I660" s="57">
        <v>5</v>
      </c>
    </row>
    <row r="661" s="44" customFormat="1" ht="29" customHeight="1" spans="1:9">
      <c r="A661" s="54"/>
      <c r="B661" s="54"/>
      <c r="C661" s="53" t="s">
        <v>2485</v>
      </c>
      <c r="D661" s="53" t="s">
        <v>2477</v>
      </c>
      <c r="E661" s="53" t="s">
        <v>1801</v>
      </c>
      <c r="F661" s="53" t="s">
        <v>1779</v>
      </c>
      <c r="G661" s="53" t="s">
        <v>2486</v>
      </c>
      <c r="H661" s="53" t="s">
        <v>1865</v>
      </c>
      <c r="I661" s="57">
        <v>30</v>
      </c>
    </row>
    <row r="662" s="44" customFormat="1" ht="29" customHeight="1" spans="1:9">
      <c r="A662" s="54"/>
      <c r="B662" s="54"/>
      <c r="C662" s="53" t="s">
        <v>2487</v>
      </c>
      <c r="D662" s="53" t="s">
        <v>2477</v>
      </c>
      <c r="E662" s="53" t="s">
        <v>1801</v>
      </c>
      <c r="F662" s="53" t="s">
        <v>1779</v>
      </c>
      <c r="G662" s="53" t="s">
        <v>2478</v>
      </c>
      <c r="H662" s="53" t="s">
        <v>1865</v>
      </c>
      <c r="I662" s="57">
        <v>30</v>
      </c>
    </row>
    <row r="663" s="44" customFormat="1" ht="18.5" customHeight="1" spans="1:9">
      <c r="A663" s="54"/>
      <c r="B663" s="54"/>
      <c r="C663" s="53" t="s">
        <v>2465</v>
      </c>
      <c r="D663" s="53" t="s">
        <v>2488</v>
      </c>
      <c r="E663" s="53" t="s">
        <v>2319</v>
      </c>
      <c r="F663" s="53" t="s">
        <v>2320</v>
      </c>
      <c r="G663" s="53" t="s">
        <v>2489</v>
      </c>
      <c r="H663" s="53" t="s">
        <v>1865</v>
      </c>
      <c r="I663" s="57">
        <v>30</v>
      </c>
    </row>
    <row r="664" s="44" customFormat="1" ht="29.75" customHeight="1" spans="1:9">
      <c r="A664" s="54"/>
      <c r="B664" s="54"/>
      <c r="C664" s="53" t="s">
        <v>2490</v>
      </c>
      <c r="D664" s="53" t="s">
        <v>2477</v>
      </c>
      <c r="E664" s="53" t="s">
        <v>1860</v>
      </c>
      <c r="F664" s="53" t="s">
        <v>1859</v>
      </c>
      <c r="G664" s="53" t="s">
        <v>2478</v>
      </c>
      <c r="H664" s="53" t="s">
        <v>1865</v>
      </c>
      <c r="I664" s="57">
        <v>60</v>
      </c>
    </row>
    <row r="665" s="44" customFormat="1" ht="29.75" customHeight="1" spans="1:9">
      <c r="A665" s="54"/>
      <c r="B665" s="54"/>
      <c r="C665" s="53" t="s">
        <v>2491</v>
      </c>
      <c r="D665" s="53" t="s">
        <v>2477</v>
      </c>
      <c r="E665" s="53" t="s">
        <v>1860</v>
      </c>
      <c r="F665" s="53" t="s">
        <v>1859</v>
      </c>
      <c r="G665" s="53" t="s">
        <v>2478</v>
      </c>
      <c r="H665" s="53" t="s">
        <v>1865</v>
      </c>
      <c r="I665" s="57">
        <v>10</v>
      </c>
    </row>
    <row r="666" s="44" customFormat="1" ht="29.75" customHeight="1" spans="1:9">
      <c r="A666" s="54"/>
      <c r="B666" s="54"/>
      <c r="C666" s="53" t="s">
        <v>2491</v>
      </c>
      <c r="D666" s="53" t="s">
        <v>2477</v>
      </c>
      <c r="E666" s="53" t="s">
        <v>1860</v>
      </c>
      <c r="F666" s="53" t="s">
        <v>1859</v>
      </c>
      <c r="G666" s="53" t="s">
        <v>2478</v>
      </c>
      <c r="H666" s="53" t="s">
        <v>1865</v>
      </c>
      <c r="I666" s="57">
        <v>10</v>
      </c>
    </row>
    <row r="667" s="44" customFormat="1" ht="29.75" customHeight="1" spans="1:9">
      <c r="A667" s="54"/>
      <c r="B667" s="54"/>
      <c r="C667" s="53" t="s">
        <v>2492</v>
      </c>
      <c r="D667" s="53" t="s">
        <v>2477</v>
      </c>
      <c r="E667" s="53" t="s">
        <v>1860</v>
      </c>
      <c r="F667" s="53" t="s">
        <v>1859</v>
      </c>
      <c r="G667" s="53" t="s">
        <v>2478</v>
      </c>
      <c r="H667" s="53" t="s">
        <v>1865</v>
      </c>
      <c r="I667" s="57">
        <v>10</v>
      </c>
    </row>
    <row r="668" s="44" customFormat="1" ht="29.75" customHeight="1" spans="1:9">
      <c r="A668" s="55"/>
      <c r="B668" s="55"/>
      <c r="C668" s="53" t="s">
        <v>2490</v>
      </c>
      <c r="D668" s="53" t="s">
        <v>2477</v>
      </c>
      <c r="E668" s="53" t="s">
        <v>2493</v>
      </c>
      <c r="F668" s="53" t="s">
        <v>2494</v>
      </c>
      <c r="G668" s="53" t="s">
        <v>2478</v>
      </c>
      <c r="H668" s="53" t="s">
        <v>1865</v>
      </c>
      <c r="I668" s="57">
        <v>10</v>
      </c>
    </row>
    <row r="669" s="44" customFormat="1" ht="18.5" customHeight="1" spans="1:9">
      <c r="A669" s="52" t="s">
        <v>2495</v>
      </c>
      <c r="B669" s="52" t="s">
        <v>171</v>
      </c>
      <c r="C669" s="53" t="s">
        <v>486</v>
      </c>
      <c r="D669" s="53" t="s">
        <v>1787</v>
      </c>
      <c r="E669" s="53" t="s">
        <v>1788</v>
      </c>
      <c r="F669" s="53" t="s">
        <v>1787</v>
      </c>
      <c r="G669" s="53" t="s">
        <v>1787</v>
      </c>
      <c r="H669" s="53" t="s">
        <v>1761</v>
      </c>
      <c r="I669" s="57">
        <v>1</v>
      </c>
    </row>
    <row r="670" s="44" customFormat="1" ht="18.5" customHeight="1" spans="1:9">
      <c r="A670" s="54"/>
      <c r="B670" s="54"/>
      <c r="C670" s="53" t="s">
        <v>486</v>
      </c>
      <c r="D670" s="53" t="s">
        <v>2052</v>
      </c>
      <c r="E670" s="53" t="s">
        <v>1889</v>
      </c>
      <c r="F670" s="53" t="s">
        <v>1888</v>
      </c>
      <c r="G670" s="53" t="s">
        <v>2052</v>
      </c>
      <c r="H670" s="53" t="s">
        <v>1856</v>
      </c>
      <c r="I670" s="57">
        <v>5</v>
      </c>
    </row>
    <row r="671" s="44" customFormat="1" ht="18.5" customHeight="1" spans="1:9">
      <c r="A671" s="54"/>
      <c r="B671" s="54"/>
      <c r="C671" s="53" t="s">
        <v>486</v>
      </c>
      <c r="D671" s="53" t="s">
        <v>1769</v>
      </c>
      <c r="E671" s="53" t="s">
        <v>1770</v>
      </c>
      <c r="F671" s="53" t="s">
        <v>1771</v>
      </c>
      <c r="G671" s="53" t="s">
        <v>1769</v>
      </c>
      <c r="H671" s="53" t="s">
        <v>2026</v>
      </c>
      <c r="I671" s="57">
        <v>3</v>
      </c>
    </row>
    <row r="672" s="44" customFormat="1" ht="18.5" customHeight="1" spans="1:9">
      <c r="A672" s="54"/>
      <c r="B672" s="54"/>
      <c r="C672" s="53" t="s">
        <v>486</v>
      </c>
      <c r="D672" s="53" t="s">
        <v>1791</v>
      </c>
      <c r="E672" s="53" t="s">
        <v>1772</v>
      </c>
      <c r="F672" s="53" t="s">
        <v>1773</v>
      </c>
      <c r="G672" s="53" t="s">
        <v>1791</v>
      </c>
      <c r="H672" s="53" t="s">
        <v>2024</v>
      </c>
      <c r="I672" s="57">
        <v>0.5</v>
      </c>
    </row>
    <row r="673" s="44" customFormat="1" ht="18.5" customHeight="1" spans="1:9">
      <c r="A673" s="54"/>
      <c r="B673" s="54"/>
      <c r="C673" s="53" t="s">
        <v>2496</v>
      </c>
      <c r="D673" s="53" t="s">
        <v>2497</v>
      </c>
      <c r="E673" s="53" t="s">
        <v>1792</v>
      </c>
      <c r="F673" s="53" t="s">
        <v>1782</v>
      </c>
      <c r="G673" s="53" t="s">
        <v>2497</v>
      </c>
      <c r="H673" s="53" t="s">
        <v>1856</v>
      </c>
      <c r="I673" s="57">
        <v>6</v>
      </c>
    </row>
    <row r="674" s="44" customFormat="1" ht="18.5" customHeight="1" spans="1:9">
      <c r="A674" s="54"/>
      <c r="B674" s="54"/>
      <c r="C674" s="53" t="s">
        <v>486</v>
      </c>
      <c r="D674" s="53" t="s">
        <v>2498</v>
      </c>
      <c r="E674" s="53" t="s">
        <v>1794</v>
      </c>
      <c r="F674" s="53" t="s">
        <v>1795</v>
      </c>
      <c r="G674" s="53" t="s">
        <v>2498</v>
      </c>
      <c r="H674" s="53" t="s">
        <v>2499</v>
      </c>
      <c r="I674" s="57">
        <v>0.8</v>
      </c>
    </row>
    <row r="675" s="44" customFormat="1" ht="18.5" customHeight="1" spans="1:9">
      <c r="A675" s="54"/>
      <c r="B675" s="54"/>
      <c r="C675" s="53" t="s">
        <v>486</v>
      </c>
      <c r="D675" s="53" t="s">
        <v>1796</v>
      </c>
      <c r="E675" s="53" t="s">
        <v>1797</v>
      </c>
      <c r="F675" s="53" t="s">
        <v>1796</v>
      </c>
      <c r="G675" s="53" t="s">
        <v>1796</v>
      </c>
      <c r="H675" s="53" t="s">
        <v>1761</v>
      </c>
      <c r="I675" s="57">
        <v>1</v>
      </c>
    </row>
    <row r="676" s="44" customFormat="1" ht="18.5" customHeight="1" spans="1:9">
      <c r="A676" s="54"/>
      <c r="B676" s="54"/>
      <c r="C676" s="53" t="s">
        <v>486</v>
      </c>
      <c r="D676" s="53" t="s">
        <v>1798</v>
      </c>
      <c r="E676" s="53" t="s">
        <v>1799</v>
      </c>
      <c r="F676" s="53" t="s">
        <v>1798</v>
      </c>
      <c r="G676" s="53" t="s">
        <v>1798</v>
      </c>
      <c r="H676" s="53" t="s">
        <v>1761</v>
      </c>
      <c r="I676" s="57">
        <v>0.5</v>
      </c>
    </row>
    <row r="677" s="44" customFormat="1" ht="18.5" customHeight="1" spans="1:9">
      <c r="A677" s="54"/>
      <c r="B677" s="54"/>
      <c r="C677" s="53" t="s">
        <v>486</v>
      </c>
      <c r="D677" s="53" t="s">
        <v>1779</v>
      </c>
      <c r="E677" s="53" t="s">
        <v>1801</v>
      </c>
      <c r="F677" s="53" t="s">
        <v>1779</v>
      </c>
      <c r="G677" s="53" t="s">
        <v>1779</v>
      </c>
      <c r="H677" s="53" t="s">
        <v>1761</v>
      </c>
      <c r="I677" s="57">
        <v>3</v>
      </c>
    </row>
    <row r="678" s="44" customFormat="1" ht="18.5" customHeight="1" spans="1:9">
      <c r="A678" s="55"/>
      <c r="B678" s="55"/>
      <c r="C678" s="53" t="s">
        <v>2496</v>
      </c>
      <c r="D678" s="53" t="s">
        <v>1859</v>
      </c>
      <c r="E678" s="53" t="s">
        <v>1860</v>
      </c>
      <c r="F678" s="53" t="s">
        <v>1859</v>
      </c>
      <c r="G678" s="53" t="s">
        <v>1859</v>
      </c>
      <c r="H678" s="53" t="s">
        <v>2500</v>
      </c>
      <c r="I678" s="57">
        <v>21.5</v>
      </c>
    </row>
    <row r="679" s="44" customFormat="1" ht="18.5" customHeight="1" spans="1:9">
      <c r="A679" s="52" t="s">
        <v>2501</v>
      </c>
      <c r="B679" s="52" t="s">
        <v>173</v>
      </c>
      <c r="C679" s="53" t="s">
        <v>486</v>
      </c>
      <c r="D679" s="53" t="s">
        <v>1862</v>
      </c>
      <c r="E679" s="53" t="s">
        <v>1863</v>
      </c>
      <c r="F679" s="53" t="s">
        <v>1862</v>
      </c>
      <c r="G679" s="53" t="s">
        <v>2502</v>
      </c>
      <c r="H679" s="53" t="s">
        <v>1865</v>
      </c>
      <c r="I679" s="57">
        <v>2</v>
      </c>
    </row>
    <row r="680" s="44" customFormat="1" ht="18.5" customHeight="1" spans="1:9">
      <c r="A680" s="54"/>
      <c r="B680" s="54"/>
      <c r="C680" s="53" t="s">
        <v>486</v>
      </c>
      <c r="D680" s="53" t="s">
        <v>1747</v>
      </c>
      <c r="E680" s="53" t="s">
        <v>1746</v>
      </c>
      <c r="F680" s="53" t="s">
        <v>1747</v>
      </c>
      <c r="G680" s="53" t="s">
        <v>1990</v>
      </c>
      <c r="H680" s="53" t="s">
        <v>1865</v>
      </c>
      <c r="I680" s="57">
        <v>2</v>
      </c>
    </row>
    <row r="681" s="44" customFormat="1" ht="18.5" customHeight="1" spans="1:9">
      <c r="A681" s="54"/>
      <c r="B681" s="54"/>
      <c r="C681" s="53" t="s">
        <v>2503</v>
      </c>
      <c r="D681" s="53" t="s">
        <v>1747</v>
      </c>
      <c r="E681" s="53" t="s">
        <v>1746</v>
      </c>
      <c r="F681" s="53" t="s">
        <v>1747</v>
      </c>
      <c r="G681" s="53" t="s">
        <v>2504</v>
      </c>
      <c r="H681" s="53" t="s">
        <v>1865</v>
      </c>
      <c r="I681" s="57">
        <v>3</v>
      </c>
    </row>
    <row r="682" s="44" customFormat="1" ht="18.5" customHeight="1" spans="1:9">
      <c r="A682" s="54"/>
      <c r="B682" s="54"/>
      <c r="C682" s="53" t="s">
        <v>2503</v>
      </c>
      <c r="D682" s="53" t="s">
        <v>1787</v>
      </c>
      <c r="E682" s="53" t="s">
        <v>1788</v>
      </c>
      <c r="F682" s="53" t="s">
        <v>1787</v>
      </c>
      <c r="G682" s="53" t="s">
        <v>2505</v>
      </c>
      <c r="H682" s="53" t="s">
        <v>1865</v>
      </c>
      <c r="I682" s="57">
        <v>5</v>
      </c>
    </row>
    <row r="683" s="44" customFormat="1" ht="18.5" customHeight="1" spans="1:9">
      <c r="A683" s="54"/>
      <c r="B683" s="54"/>
      <c r="C683" s="53" t="s">
        <v>486</v>
      </c>
      <c r="D683" s="53" t="s">
        <v>1787</v>
      </c>
      <c r="E683" s="53" t="s">
        <v>1788</v>
      </c>
      <c r="F683" s="53" t="s">
        <v>1787</v>
      </c>
      <c r="G683" s="53" t="s">
        <v>2506</v>
      </c>
      <c r="H683" s="53" t="s">
        <v>1865</v>
      </c>
      <c r="I683" s="57">
        <v>4</v>
      </c>
    </row>
    <row r="684" s="44" customFormat="1" ht="18.5" customHeight="1" spans="1:9">
      <c r="A684" s="54"/>
      <c r="B684" s="54"/>
      <c r="C684" s="53" t="s">
        <v>486</v>
      </c>
      <c r="D684" s="53" t="s">
        <v>1874</v>
      </c>
      <c r="E684" s="53" t="s">
        <v>1875</v>
      </c>
      <c r="F684" s="53" t="s">
        <v>1874</v>
      </c>
      <c r="G684" s="53" t="s">
        <v>2504</v>
      </c>
      <c r="H684" s="53" t="s">
        <v>1865</v>
      </c>
      <c r="I684" s="57">
        <v>1</v>
      </c>
    </row>
    <row r="685" s="44" customFormat="1" ht="18.5" customHeight="1" spans="1:9">
      <c r="A685" s="54"/>
      <c r="B685" s="54"/>
      <c r="C685" s="53" t="s">
        <v>486</v>
      </c>
      <c r="D685" s="53" t="s">
        <v>1756</v>
      </c>
      <c r="E685" s="53" t="s">
        <v>1755</v>
      </c>
      <c r="F685" s="53" t="s">
        <v>1756</v>
      </c>
      <c r="G685" s="53" t="s">
        <v>2507</v>
      </c>
      <c r="H685" s="53" t="s">
        <v>1865</v>
      </c>
      <c r="I685" s="57">
        <v>2</v>
      </c>
    </row>
    <row r="686" s="44" customFormat="1" ht="18.5" customHeight="1" spans="1:9">
      <c r="A686" s="54"/>
      <c r="B686" s="54"/>
      <c r="C686" s="53" t="s">
        <v>486</v>
      </c>
      <c r="D686" s="53" t="s">
        <v>1992</v>
      </c>
      <c r="E686" s="53" t="s">
        <v>1993</v>
      </c>
      <c r="F686" s="53" t="s">
        <v>1992</v>
      </c>
      <c r="G686" s="53" t="s">
        <v>2504</v>
      </c>
      <c r="H686" s="53" t="s">
        <v>1865</v>
      </c>
      <c r="I686" s="57">
        <v>2.2</v>
      </c>
    </row>
    <row r="687" s="44" customFormat="1" ht="18.5" customHeight="1" spans="1:9">
      <c r="A687" s="54"/>
      <c r="B687" s="54"/>
      <c r="C687" s="53" t="s">
        <v>2503</v>
      </c>
      <c r="D687" s="53" t="s">
        <v>1764</v>
      </c>
      <c r="E687" s="53" t="s">
        <v>1879</v>
      </c>
      <c r="F687" s="53" t="s">
        <v>1764</v>
      </c>
      <c r="G687" s="53" t="s">
        <v>2508</v>
      </c>
      <c r="H687" s="53" t="s">
        <v>1865</v>
      </c>
      <c r="I687" s="57">
        <v>3</v>
      </c>
    </row>
    <row r="688" s="44" customFormat="1" ht="18.5" customHeight="1" spans="1:9">
      <c r="A688" s="54"/>
      <c r="B688" s="54"/>
      <c r="C688" s="53" t="s">
        <v>2503</v>
      </c>
      <c r="D688" s="53" t="s">
        <v>1823</v>
      </c>
      <c r="E688" s="53" t="s">
        <v>1822</v>
      </c>
      <c r="F688" s="53" t="s">
        <v>1823</v>
      </c>
      <c r="G688" s="53" t="s">
        <v>2509</v>
      </c>
      <c r="H688" s="53" t="s">
        <v>1865</v>
      </c>
      <c r="I688" s="57">
        <v>5</v>
      </c>
    </row>
    <row r="689" s="44" customFormat="1" ht="18.5" customHeight="1" spans="1:9">
      <c r="A689" s="54"/>
      <c r="B689" s="54"/>
      <c r="C689" s="53" t="s">
        <v>486</v>
      </c>
      <c r="D689" s="53" t="s">
        <v>1823</v>
      </c>
      <c r="E689" s="53" t="s">
        <v>1822</v>
      </c>
      <c r="F689" s="53" t="s">
        <v>1823</v>
      </c>
      <c r="G689" s="53" t="s">
        <v>2502</v>
      </c>
      <c r="H689" s="53" t="s">
        <v>1865</v>
      </c>
      <c r="I689" s="57">
        <v>3</v>
      </c>
    </row>
    <row r="690" s="44" customFormat="1" ht="18.5" customHeight="1" spans="1:9">
      <c r="A690" s="54"/>
      <c r="B690" s="54"/>
      <c r="C690" s="53" t="s">
        <v>486</v>
      </c>
      <c r="D690" s="53" t="s">
        <v>1758</v>
      </c>
      <c r="E690" s="53" t="s">
        <v>1757</v>
      </c>
      <c r="F690" s="53" t="s">
        <v>1758</v>
      </c>
      <c r="G690" s="53" t="s">
        <v>2507</v>
      </c>
      <c r="H690" s="53" t="s">
        <v>1865</v>
      </c>
      <c r="I690" s="57">
        <v>2</v>
      </c>
    </row>
    <row r="691" s="44" customFormat="1" ht="18.5" customHeight="1" spans="1:9">
      <c r="A691" s="54"/>
      <c r="B691" s="54"/>
      <c r="C691" s="53" t="s">
        <v>2503</v>
      </c>
      <c r="D691" s="53" t="s">
        <v>1758</v>
      </c>
      <c r="E691" s="53" t="s">
        <v>1757</v>
      </c>
      <c r="F691" s="53" t="s">
        <v>1758</v>
      </c>
      <c r="G691" s="53" t="s">
        <v>1891</v>
      </c>
      <c r="H691" s="53" t="s">
        <v>1865</v>
      </c>
      <c r="I691" s="57">
        <v>6</v>
      </c>
    </row>
    <row r="692" s="44" customFormat="1" ht="18.5" customHeight="1" spans="1:9">
      <c r="A692" s="54"/>
      <c r="B692" s="54"/>
      <c r="C692" s="53" t="s">
        <v>486</v>
      </c>
      <c r="D692" s="53" t="s">
        <v>1824</v>
      </c>
      <c r="E692" s="53" t="s">
        <v>1825</v>
      </c>
      <c r="F692" s="53" t="s">
        <v>1824</v>
      </c>
      <c r="G692" s="53" t="s">
        <v>2330</v>
      </c>
      <c r="H692" s="53" t="s">
        <v>1865</v>
      </c>
      <c r="I692" s="57">
        <v>2</v>
      </c>
    </row>
    <row r="693" s="44" customFormat="1" ht="18.5" customHeight="1" spans="1:9">
      <c r="A693" s="54"/>
      <c r="B693" s="54"/>
      <c r="C693" s="53" t="s">
        <v>2503</v>
      </c>
      <c r="D693" s="53" t="s">
        <v>1824</v>
      </c>
      <c r="E693" s="53" t="s">
        <v>1825</v>
      </c>
      <c r="F693" s="53" t="s">
        <v>1824</v>
      </c>
      <c r="G693" s="53" t="s">
        <v>2510</v>
      </c>
      <c r="H693" s="53" t="s">
        <v>1865</v>
      </c>
      <c r="I693" s="57">
        <v>5</v>
      </c>
    </row>
    <row r="694" s="44" customFormat="1" ht="18.5" customHeight="1" spans="1:9">
      <c r="A694" s="54"/>
      <c r="B694" s="54"/>
      <c r="C694" s="53" t="s">
        <v>2503</v>
      </c>
      <c r="D694" s="53" t="s">
        <v>1759</v>
      </c>
      <c r="E694" s="53" t="s">
        <v>1760</v>
      </c>
      <c r="F694" s="53" t="s">
        <v>1759</v>
      </c>
      <c r="G694" s="53" t="s">
        <v>1864</v>
      </c>
      <c r="H694" s="53" t="s">
        <v>1865</v>
      </c>
      <c r="I694" s="57">
        <v>3</v>
      </c>
    </row>
    <row r="695" s="44" customFormat="1" ht="18.5" customHeight="1" spans="1:9">
      <c r="A695" s="54"/>
      <c r="B695" s="54"/>
      <c r="C695" s="53" t="s">
        <v>486</v>
      </c>
      <c r="D695" s="53" t="s">
        <v>1759</v>
      </c>
      <c r="E695" s="53" t="s">
        <v>1760</v>
      </c>
      <c r="F695" s="53" t="s">
        <v>1759</v>
      </c>
      <c r="G695" s="53" t="s">
        <v>2507</v>
      </c>
      <c r="H695" s="53" t="s">
        <v>1865</v>
      </c>
      <c r="I695" s="57">
        <v>2</v>
      </c>
    </row>
    <row r="696" s="44" customFormat="1" ht="18.5" customHeight="1" spans="1:9">
      <c r="A696" s="54"/>
      <c r="B696" s="54"/>
      <c r="C696" s="53" t="s">
        <v>2503</v>
      </c>
      <c r="D696" s="53" t="s">
        <v>1992</v>
      </c>
      <c r="E696" s="53" t="s">
        <v>2421</v>
      </c>
      <c r="F696" s="53" t="s">
        <v>2422</v>
      </c>
      <c r="G696" s="53" t="s">
        <v>2504</v>
      </c>
      <c r="H696" s="53" t="s">
        <v>1865</v>
      </c>
      <c r="I696" s="57">
        <v>2</v>
      </c>
    </row>
    <row r="697" s="44" customFormat="1" ht="18.5" customHeight="1" spans="1:9">
      <c r="A697" s="54"/>
      <c r="B697" s="54"/>
      <c r="C697" s="53" t="s">
        <v>2503</v>
      </c>
      <c r="D697" s="53" t="s">
        <v>1884</v>
      </c>
      <c r="E697" s="53" t="s">
        <v>1885</v>
      </c>
      <c r="F697" s="53" t="s">
        <v>1884</v>
      </c>
      <c r="G697" s="53" t="s">
        <v>2510</v>
      </c>
      <c r="H697" s="53" t="s">
        <v>1865</v>
      </c>
      <c r="I697" s="57">
        <v>4</v>
      </c>
    </row>
    <row r="698" s="44" customFormat="1" ht="18.5" customHeight="1" spans="1:9">
      <c r="A698" s="54"/>
      <c r="B698" s="54"/>
      <c r="C698" s="53" t="s">
        <v>2503</v>
      </c>
      <c r="D698" s="53" t="s">
        <v>1763</v>
      </c>
      <c r="E698" s="53" t="s">
        <v>1762</v>
      </c>
      <c r="F698" s="53" t="s">
        <v>1763</v>
      </c>
      <c r="G698" s="53" t="s">
        <v>2328</v>
      </c>
      <c r="H698" s="53" t="s">
        <v>1865</v>
      </c>
      <c r="I698" s="57">
        <v>2</v>
      </c>
    </row>
    <row r="699" s="44" customFormat="1" ht="18.5" customHeight="1" spans="1:9">
      <c r="A699" s="54"/>
      <c r="B699" s="54"/>
      <c r="C699" s="53" t="s">
        <v>2503</v>
      </c>
      <c r="D699" s="53" t="s">
        <v>1789</v>
      </c>
      <c r="E699" s="53" t="s">
        <v>1765</v>
      </c>
      <c r="F699" s="53" t="s">
        <v>1766</v>
      </c>
      <c r="G699" s="53" t="s">
        <v>2505</v>
      </c>
      <c r="H699" s="53" t="s">
        <v>1865</v>
      </c>
      <c r="I699" s="57">
        <v>2</v>
      </c>
    </row>
    <row r="700" s="44" customFormat="1" ht="18.5" customHeight="1" spans="1:9">
      <c r="A700" s="54"/>
      <c r="B700" s="54"/>
      <c r="C700" s="53" t="s">
        <v>486</v>
      </c>
      <c r="D700" s="53" t="s">
        <v>2511</v>
      </c>
      <c r="E700" s="53" t="s">
        <v>2228</v>
      </c>
      <c r="F700" s="53" t="s">
        <v>2229</v>
      </c>
      <c r="G700" s="53" t="s">
        <v>2507</v>
      </c>
      <c r="H700" s="53" t="s">
        <v>1865</v>
      </c>
      <c r="I700" s="57">
        <v>1</v>
      </c>
    </row>
    <row r="701" s="44" customFormat="1" ht="18.5" customHeight="1" spans="1:9">
      <c r="A701" s="54"/>
      <c r="B701" s="54"/>
      <c r="C701" s="53" t="s">
        <v>2503</v>
      </c>
      <c r="D701" s="53" t="s">
        <v>2511</v>
      </c>
      <c r="E701" s="53" t="s">
        <v>2228</v>
      </c>
      <c r="F701" s="53" t="s">
        <v>2229</v>
      </c>
      <c r="G701" s="53" t="s">
        <v>1864</v>
      </c>
      <c r="H701" s="53" t="s">
        <v>1865</v>
      </c>
      <c r="I701" s="57">
        <v>3</v>
      </c>
    </row>
    <row r="702" s="44" customFormat="1" ht="18.5" customHeight="1" spans="1:9">
      <c r="A702" s="54"/>
      <c r="B702" s="54"/>
      <c r="C702" s="53" t="s">
        <v>2503</v>
      </c>
      <c r="D702" s="53" t="s">
        <v>1769</v>
      </c>
      <c r="E702" s="53" t="s">
        <v>1919</v>
      </c>
      <c r="F702" s="53" t="s">
        <v>1920</v>
      </c>
      <c r="G702" s="53" t="s">
        <v>2512</v>
      </c>
      <c r="H702" s="53" t="s">
        <v>1865</v>
      </c>
      <c r="I702" s="57">
        <v>10</v>
      </c>
    </row>
    <row r="703" s="44" customFormat="1" ht="18.5" customHeight="1" spans="1:9">
      <c r="A703" s="54"/>
      <c r="B703" s="54"/>
      <c r="C703" s="53" t="s">
        <v>2503</v>
      </c>
      <c r="D703" s="53" t="s">
        <v>1769</v>
      </c>
      <c r="E703" s="53" t="s">
        <v>1923</v>
      </c>
      <c r="F703" s="53" t="s">
        <v>1924</v>
      </c>
      <c r="G703" s="53" t="s">
        <v>2512</v>
      </c>
      <c r="H703" s="53" t="s">
        <v>1865</v>
      </c>
      <c r="I703" s="57">
        <v>5</v>
      </c>
    </row>
    <row r="704" s="44" customFormat="1" ht="18.5" customHeight="1" spans="1:9">
      <c r="A704" s="54"/>
      <c r="B704" s="54"/>
      <c r="C704" s="53" t="s">
        <v>2503</v>
      </c>
      <c r="D704" s="53" t="s">
        <v>1769</v>
      </c>
      <c r="E704" s="53" t="s">
        <v>1844</v>
      </c>
      <c r="F704" s="53" t="s">
        <v>1845</v>
      </c>
      <c r="G704" s="53" t="s">
        <v>2512</v>
      </c>
      <c r="H704" s="53" t="s">
        <v>1865</v>
      </c>
      <c r="I704" s="57">
        <v>5</v>
      </c>
    </row>
    <row r="705" s="44" customFormat="1" ht="18.5" customHeight="1" spans="1:9">
      <c r="A705" s="54"/>
      <c r="B705" s="54"/>
      <c r="C705" s="53" t="s">
        <v>2503</v>
      </c>
      <c r="D705" s="53" t="s">
        <v>1769</v>
      </c>
      <c r="E705" s="53" t="s">
        <v>1927</v>
      </c>
      <c r="F705" s="53" t="s">
        <v>1928</v>
      </c>
      <c r="G705" s="53" t="s">
        <v>2512</v>
      </c>
      <c r="H705" s="53" t="s">
        <v>1865</v>
      </c>
      <c r="I705" s="57">
        <v>4.6</v>
      </c>
    </row>
    <row r="706" s="44" customFormat="1" ht="18.5" customHeight="1" spans="1:9">
      <c r="A706" s="54"/>
      <c r="B706" s="54"/>
      <c r="C706" s="53" t="s">
        <v>2503</v>
      </c>
      <c r="D706" s="53" t="s">
        <v>1769</v>
      </c>
      <c r="E706" s="53" t="s">
        <v>1806</v>
      </c>
      <c r="F706" s="53" t="s">
        <v>1807</v>
      </c>
      <c r="G706" s="53" t="s">
        <v>2512</v>
      </c>
      <c r="H706" s="53" t="s">
        <v>1865</v>
      </c>
      <c r="I706" s="57">
        <v>5</v>
      </c>
    </row>
    <row r="707" s="44" customFormat="1" ht="18.5" customHeight="1" spans="1:9">
      <c r="A707" s="54"/>
      <c r="B707" s="54"/>
      <c r="C707" s="53" t="s">
        <v>2503</v>
      </c>
      <c r="D707" s="53" t="s">
        <v>1791</v>
      </c>
      <c r="E707" s="53" t="s">
        <v>1809</v>
      </c>
      <c r="F707" s="53" t="s">
        <v>1810</v>
      </c>
      <c r="G707" s="53" t="s">
        <v>2513</v>
      </c>
      <c r="H707" s="53" t="s">
        <v>1865</v>
      </c>
      <c r="I707" s="57">
        <v>3</v>
      </c>
    </row>
    <row r="708" s="44" customFormat="1" ht="18.5" customHeight="1" spans="1:9">
      <c r="A708" s="54"/>
      <c r="B708" s="54"/>
      <c r="C708" s="53" t="s">
        <v>486</v>
      </c>
      <c r="D708" s="53" t="s">
        <v>1791</v>
      </c>
      <c r="E708" s="53" t="s">
        <v>1809</v>
      </c>
      <c r="F708" s="53" t="s">
        <v>1810</v>
      </c>
      <c r="G708" s="53" t="s">
        <v>2513</v>
      </c>
      <c r="H708" s="53" t="s">
        <v>1865</v>
      </c>
      <c r="I708" s="57">
        <v>2</v>
      </c>
    </row>
    <row r="709" s="44" customFormat="1" ht="18.5" customHeight="1" spans="1:9">
      <c r="A709" s="54"/>
      <c r="B709" s="54"/>
      <c r="C709" s="53" t="s">
        <v>2503</v>
      </c>
      <c r="D709" s="53" t="s">
        <v>1782</v>
      </c>
      <c r="E709" s="53" t="s">
        <v>1792</v>
      </c>
      <c r="F709" s="53" t="s">
        <v>1782</v>
      </c>
      <c r="G709" s="53" t="s">
        <v>2008</v>
      </c>
      <c r="H709" s="53" t="s">
        <v>1865</v>
      </c>
      <c r="I709" s="57">
        <v>20</v>
      </c>
    </row>
    <row r="710" s="44" customFormat="1" ht="18.5" customHeight="1" spans="1:9">
      <c r="A710" s="54"/>
      <c r="B710" s="54"/>
      <c r="C710" s="53" t="s">
        <v>2503</v>
      </c>
      <c r="D710" s="53" t="s">
        <v>2514</v>
      </c>
      <c r="E710" s="53" t="s">
        <v>1794</v>
      </c>
      <c r="F710" s="53" t="s">
        <v>1795</v>
      </c>
      <c r="G710" s="53" t="s">
        <v>2510</v>
      </c>
      <c r="H710" s="53" t="s">
        <v>1865</v>
      </c>
      <c r="I710" s="57">
        <v>2</v>
      </c>
    </row>
    <row r="711" s="44" customFormat="1" ht="18.5" customHeight="1" spans="1:9">
      <c r="A711" s="54"/>
      <c r="B711" s="54"/>
      <c r="C711" s="53" t="s">
        <v>486</v>
      </c>
      <c r="D711" s="53" t="s">
        <v>1795</v>
      </c>
      <c r="E711" s="53" t="s">
        <v>1794</v>
      </c>
      <c r="F711" s="53" t="s">
        <v>1795</v>
      </c>
      <c r="G711" s="53" t="s">
        <v>2008</v>
      </c>
      <c r="H711" s="53" t="s">
        <v>1865</v>
      </c>
      <c r="I711" s="57">
        <v>1.4</v>
      </c>
    </row>
    <row r="712" s="44" customFormat="1" ht="18.5" customHeight="1" spans="1:9">
      <c r="A712" s="54"/>
      <c r="B712" s="54"/>
      <c r="C712" s="53" t="s">
        <v>2503</v>
      </c>
      <c r="D712" s="53" t="s">
        <v>1795</v>
      </c>
      <c r="E712" s="53" t="s">
        <v>1794</v>
      </c>
      <c r="F712" s="53" t="s">
        <v>1795</v>
      </c>
      <c r="G712" s="53" t="s">
        <v>2515</v>
      </c>
      <c r="H712" s="53" t="s">
        <v>1865</v>
      </c>
      <c r="I712" s="57">
        <v>2</v>
      </c>
    </row>
    <row r="713" s="44" customFormat="1" ht="18.5" customHeight="1" spans="1:9">
      <c r="A713" s="54"/>
      <c r="B713" s="54"/>
      <c r="C713" s="53" t="s">
        <v>486</v>
      </c>
      <c r="D713" s="53" t="s">
        <v>1796</v>
      </c>
      <c r="E713" s="53" t="s">
        <v>1797</v>
      </c>
      <c r="F713" s="53" t="s">
        <v>1796</v>
      </c>
      <c r="G713" s="53" t="s">
        <v>2008</v>
      </c>
      <c r="H713" s="53" t="s">
        <v>1865</v>
      </c>
      <c r="I713" s="57">
        <v>5</v>
      </c>
    </row>
    <row r="714" s="44" customFormat="1" ht="18.5" customHeight="1" spans="1:9">
      <c r="A714" s="54"/>
      <c r="B714" s="54"/>
      <c r="C714" s="53" t="s">
        <v>2503</v>
      </c>
      <c r="D714" s="53" t="s">
        <v>1798</v>
      </c>
      <c r="E714" s="53" t="s">
        <v>1799</v>
      </c>
      <c r="F714" s="53" t="s">
        <v>1798</v>
      </c>
      <c r="G714" s="53" t="s">
        <v>2516</v>
      </c>
      <c r="H714" s="53" t="s">
        <v>1865</v>
      </c>
      <c r="I714" s="57">
        <v>2.4</v>
      </c>
    </row>
    <row r="715" s="44" customFormat="1" ht="18.5" customHeight="1" spans="1:9">
      <c r="A715" s="54"/>
      <c r="B715" s="54"/>
      <c r="C715" s="53" t="s">
        <v>2503</v>
      </c>
      <c r="D715" s="53" t="s">
        <v>1933</v>
      </c>
      <c r="E715" s="53" t="s">
        <v>1932</v>
      </c>
      <c r="F715" s="53" t="s">
        <v>1933</v>
      </c>
      <c r="G715" s="53" t="s">
        <v>2008</v>
      </c>
      <c r="H715" s="53" t="s">
        <v>1865</v>
      </c>
      <c r="I715" s="57">
        <v>4</v>
      </c>
    </row>
    <row r="716" s="44" customFormat="1" ht="18.5" customHeight="1" spans="1:9">
      <c r="A716" s="54"/>
      <c r="B716" s="54"/>
      <c r="C716" s="53" t="s">
        <v>486</v>
      </c>
      <c r="D716" s="53" t="s">
        <v>1933</v>
      </c>
      <c r="E716" s="53" t="s">
        <v>1932</v>
      </c>
      <c r="F716" s="53" t="s">
        <v>1933</v>
      </c>
      <c r="G716" s="53" t="s">
        <v>2008</v>
      </c>
      <c r="H716" s="53" t="s">
        <v>1865</v>
      </c>
      <c r="I716" s="57">
        <v>2</v>
      </c>
    </row>
    <row r="717" s="44" customFormat="1" ht="18.5" customHeight="1" spans="1:9">
      <c r="A717" s="54"/>
      <c r="B717" s="54"/>
      <c r="C717" s="53" t="s">
        <v>2503</v>
      </c>
      <c r="D717" s="53" t="s">
        <v>1933</v>
      </c>
      <c r="E717" s="53" t="s">
        <v>1932</v>
      </c>
      <c r="F717" s="53" t="s">
        <v>1933</v>
      </c>
      <c r="G717" s="53" t="s">
        <v>2008</v>
      </c>
      <c r="H717" s="53" t="s">
        <v>1865</v>
      </c>
      <c r="I717" s="57">
        <v>5.35</v>
      </c>
    </row>
    <row r="718" s="44" customFormat="1" ht="18.5" customHeight="1" spans="1:9">
      <c r="A718" s="54"/>
      <c r="B718" s="54"/>
      <c r="C718" s="53" t="s">
        <v>2503</v>
      </c>
      <c r="D718" s="53" t="s">
        <v>1812</v>
      </c>
      <c r="E718" s="53" t="s">
        <v>1813</v>
      </c>
      <c r="F718" s="53" t="s">
        <v>1812</v>
      </c>
      <c r="G718" s="53" t="s">
        <v>2516</v>
      </c>
      <c r="H718" s="53" t="s">
        <v>1865</v>
      </c>
      <c r="I718" s="57">
        <v>10</v>
      </c>
    </row>
    <row r="719" s="44" customFormat="1" ht="18.5" customHeight="1" spans="1:9">
      <c r="A719" s="54"/>
      <c r="B719" s="54"/>
      <c r="C719" s="53" t="s">
        <v>2503</v>
      </c>
      <c r="D719" s="53" t="s">
        <v>1937</v>
      </c>
      <c r="E719" s="53" t="s">
        <v>1936</v>
      </c>
      <c r="F719" s="53" t="s">
        <v>1937</v>
      </c>
      <c r="G719" s="53" t="s">
        <v>2515</v>
      </c>
      <c r="H719" s="53" t="s">
        <v>1865</v>
      </c>
      <c r="I719" s="57">
        <v>50</v>
      </c>
    </row>
    <row r="720" s="44" customFormat="1" ht="18.5" customHeight="1" spans="1:9">
      <c r="A720" s="54"/>
      <c r="B720" s="54"/>
      <c r="C720" s="53" t="s">
        <v>486</v>
      </c>
      <c r="D720" s="53" t="s">
        <v>1779</v>
      </c>
      <c r="E720" s="53" t="s">
        <v>1801</v>
      </c>
      <c r="F720" s="53" t="s">
        <v>1779</v>
      </c>
      <c r="G720" s="53" t="s">
        <v>2516</v>
      </c>
      <c r="H720" s="53" t="s">
        <v>1865</v>
      </c>
      <c r="I720" s="57">
        <v>2.2</v>
      </c>
    </row>
    <row r="721" s="44" customFormat="1" ht="18.5" customHeight="1" spans="1:9">
      <c r="A721" s="54"/>
      <c r="B721" s="54"/>
      <c r="C721" s="53" t="s">
        <v>486</v>
      </c>
      <c r="D721" s="53" t="s">
        <v>1779</v>
      </c>
      <c r="E721" s="53" t="s">
        <v>1801</v>
      </c>
      <c r="F721" s="53" t="s">
        <v>1779</v>
      </c>
      <c r="G721" s="53" t="s">
        <v>2516</v>
      </c>
      <c r="H721" s="53" t="s">
        <v>1865</v>
      </c>
      <c r="I721" s="57">
        <v>2</v>
      </c>
    </row>
    <row r="722" s="44" customFormat="1" ht="18.5" customHeight="1" spans="1:9">
      <c r="A722" s="54"/>
      <c r="B722" s="54"/>
      <c r="C722" s="53" t="s">
        <v>2503</v>
      </c>
      <c r="D722" s="53" t="s">
        <v>1779</v>
      </c>
      <c r="E722" s="53" t="s">
        <v>1801</v>
      </c>
      <c r="F722" s="53" t="s">
        <v>1779</v>
      </c>
      <c r="G722" s="53" t="s">
        <v>2515</v>
      </c>
      <c r="H722" s="53" t="s">
        <v>1865</v>
      </c>
      <c r="I722" s="57">
        <v>3</v>
      </c>
    </row>
    <row r="723" s="44" customFormat="1" ht="18.5" customHeight="1" spans="1:9">
      <c r="A723" s="54"/>
      <c r="B723" s="54"/>
      <c r="C723" s="53" t="s">
        <v>2503</v>
      </c>
      <c r="D723" s="53" t="s">
        <v>1859</v>
      </c>
      <c r="E723" s="53" t="s">
        <v>1860</v>
      </c>
      <c r="F723" s="53" t="s">
        <v>1859</v>
      </c>
      <c r="G723" s="53" t="s">
        <v>2517</v>
      </c>
      <c r="H723" s="53" t="s">
        <v>1865</v>
      </c>
      <c r="I723" s="57">
        <v>7</v>
      </c>
    </row>
    <row r="724" s="44" customFormat="1" ht="18.5" customHeight="1" spans="1:9">
      <c r="A724" s="55"/>
      <c r="B724" s="55"/>
      <c r="C724" s="53" t="s">
        <v>2503</v>
      </c>
      <c r="D724" s="53" t="s">
        <v>1859</v>
      </c>
      <c r="E724" s="53" t="s">
        <v>1860</v>
      </c>
      <c r="F724" s="53" t="s">
        <v>1859</v>
      </c>
      <c r="G724" s="53" t="s">
        <v>2008</v>
      </c>
      <c r="H724" s="53" t="s">
        <v>1865</v>
      </c>
      <c r="I724" s="57">
        <v>10.28</v>
      </c>
    </row>
    <row r="725" s="44" customFormat="1" ht="18.5" customHeight="1" spans="1:9">
      <c r="A725" s="52" t="s">
        <v>2518</v>
      </c>
      <c r="B725" s="52" t="s">
        <v>175</v>
      </c>
      <c r="C725" s="53" t="s">
        <v>486</v>
      </c>
      <c r="D725" s="53" t="s">
        <v>1787</v>
      </c>
      <c r="E725" s="53" t="s">
        <v>1788</v>
      </c>
      <c r="F725" s="53" t="s">
        <v>1787</v>
      </c>
      <c r="G725" s="53" t="s">
        <v>2330</v>
      </c>
      <c r="H725" s="53" t="s">
        <v>2272</v>
      </c>
      <c r="I725" s="57">
        <v>0.6</v>
      </c>
    </row>
    <row r="726" s="44" customFormat="1" ht="18.5" customHeight="1" spans="1:9">
      <c r="A726" s="54"/>
      <c r="B726" s="54"/>
      <c r="C726" s="53" t="s">
        <v>486</v>
      </c>
      <c r="D726" s="53" t="s">
        <v>1758</v>
      </c>
      <c r="E726" s="53" t="s">
        <v>1757</v>
      </c>
      <c r="F726" s="53" t="s">
        <v>1758</v>
      </c>
      <c r="G726" s="53" t="s">
        <v>2504</v>
      </c>
      <c r="H726" s="53" t="s">
        <v>1778</v>
      </c>
      <c r="I726" s="57">
        <v>0.9</v>
      </c>
    </row>
    <row r="727" s="44" customFormat="1" ht="18.5" customHeight="1" spans="1:9">
      <c r="A727" s="54"/>
      <c r="B727" s="54"/>
      <c r="C727" s="53" t="s">
        <v>486</v>
      </c>
      <c r="D727" s="53" t="s">
        <v>1763</v>
      </c>
      <c r="E727" s="53" t="s">
        <v>1762</v>
      </c>
      <c r="F727" s="53" t="s">
        <v>1763</v>
      </c>
      <c r="G727" s="53" t="s">
        <v>1990</v>
      </c>
      <c r="H727" s="53" t="s">
        <v>1865</v>
      </c>
      <c r="I727" s="57">
        <v>0.6</v>
      </c>
    </row>
    <row r="728" s="44" customFormat="1" ht="18.5" customHeight="1" spans="1:9">
      <c r="A728" s="54"/>
      <c r="B728" s="54"/>
      <c r="C728" s="53" t="s">
        <v>486</v>
      </c>
      <c r="D728" s="53" t="s">
        <v>1832</v>
      </c>
      <c r="E728" s="53" t="s">
        <v>1767</v>
      </c>
      <c r="F728" s="53" t="s">
        <v>1768</v>
      </c>
      <c r="G728" s="53" t="s">
        <v>2504</v>
      </c>
      <c r="H728" s="53" t="s">
        <v>1865</v>
      </c>
      <c r="I728" s="57">
        <v>0.3</v>
      </c>
    </row>
    <row r="729" s="44" customFormat="1" ht="18.5" customHeight="1" spans="1:9">
      <c r="A729" s="54"/>
      <c r="B729" s="54"/>
      <c r="C729" s="53" t="s">
        <v>486</v>
      </c>
      <c r="D729" s="53" t="s">
        <v>1769</v>
      </c>
      <c r="E729" s="53" t="s">
        <v>1919</v>
      </c>
      <c r="F729" s="53" t="s">
        <v>1920</v>
      </c>
      <c r="G729" s="53" t="s">
        <v>2519</v>
      </c>
      <c r="H729" s="53" t="s">
        <v>2520</v>
      </c>
      <c r="I729" s="57">
        <v>0.35</v>
      </c>
    </row>
    <row r="730" s="44" customFormat="1" ht="18.5" customHeight="1" spans="1:9">
      <c r="A730" s="54"/>
      <c r="B730" s="54"/>
      <c r="C730" s="53" t="s">
        <v>486</v>
      </c>
      <c r="D730" s="53" t="s">
        <v>1769</v>
      </c>
      <c r="E730" s="53" t="s">
        <v>1923</v>
      </c>
      <c r="F730" s="53" t="s">
        <v>1924</v>
      </c>
      <c r="G730" s="53" t="s">
        <v>2519</v>
      </c>
      <c r="H730" s="53" t="s">
        <v>1865</v>
      </c>
      <c r="I730" s="57">
        <v>0.25</v>
      </c>
    </row>
    <row r="731" s="44" customFormat="1" ht="18.5" customHeight="1" spans="1:9">
      <c r="A731" s="54"/>
      <c r="B731" s="54"/>
      <c r="C731" s="53" t="s">
        <v>486</v>
      </c>
      <c r="D731" s="53" t="s">
        <v>1769</v>
      </c>
      <c r="E731" s="53" t="s">
        <v>1927</v>
      </c>
      <c r="F731" s="53" t="s">
        <v>1928</v>
      </c>
      <c r="G731" s="53" t="s">
        <v>2521</v>
      </c>
      <c r="H731" s="53" t="s">
        <v>1865</v>
      </c>
      <c r="I731" s="57">
        <v>0.45</v>
      </c>
    </row>
    <row r="732" s="44" customFormat="1" ht="18.5" customHeight="1" spans="1:9">
      <c r="A732" s="54"/>
      <c r="B732" s="54"/>
      <c r="C732" s="53" t="s">
        <v>486</v>
      </c>
      <c r="D732" s="53" t="s">
        <v>1791</v>
      </c>
      <c r="E732" s="53" t="s">
        <v>1809</v>
      </c>
      <c r="F732" s="53" t="s">
        <v>1810</v>
      </c>
      <c r="G732" s="53" t="s">
        <v>2331</v>
      </c>
      <c r="H732" s="53" t="s">
        <v>1865</v>
      </c>
      <c r="I732" s="57">
        <v>0.35</v>
      </c>
    </row>
    <row r="733" s="44" customFormat="1" ht="18.5" customHeight="1" spans="1:9">
      <c r="A733" s="54"/>
      <c r="B733" s="54"/>
      <c r="C733" s="53" t="s">
        <v>2522</v>
      </c>
      <c r="D733" s="53" t="s">
        <v>1795</v>
      </c>
      <c r="E733" s="53" t="s">
        <v>1794</v>
      </c>
      <c r="F733" s="53" t="s">
        <v>1795</v>
      </c>
      <c r="G733" s="53" t="s">
        <v>2008</v>
      </c>
      <c r="H733" s="53" t="s">
        <v>2272</v>
      </c>
      <c r="I733" s="57">
        <v>1</v>
      </c>
    </row>
    <row r="734" s="44" customFormat="1" ht="18.5" customHeight="1" spans="1:9">
      <c r="A734" s="54"/>
      <c r="B734" s="54"/>
      <c r="C734" s="53" t="s">
        <v>2522</v>
      </c>
      <c r="D734" s="53" t="s">
        <v>1796</v>
      </c>
      <c r="E734" s="53" t="s">
        <v>1797</v>
      </c>
      <c r="F734" s="53" t="s">
        <v>1796</v>
      </c>
      <c r="G734" s="53" t="s">
        <v>2008</v>
      </c>
      <c r="H734" s="53" t="s">
        <v>2272</v>
      </c>
      <c r="I734" s="57">
        <v>1</v>
      </c>
    </row>
    <row r="735" s="44" customFormat="1" ht="18.5" customHeight="1" spans="1:9">
      <c r="A735" s="54"/>
      <c r="B735" s="54"/>
      <c r="C735" s="53" t="s">
        <v>486</v>
      </c>
      <c r="D735" s="53" t="s">
        <v>1796</v>
      </c>
      <c r="E735" s="53" t="s">
        <v>1797</v>
      </c>
      <c r="F735" s="53" t="s">
        <v>1796</v>
      </c>
      <c r="G735" s="53" t="s">
        <v>2523</v>
      </c>
      <c r="H735" s="53" t="s">
        <v>1865</v>
      </c>
      <c r="I735" s="57">
        <v>0.6</v>
      </c>
    </row>
    <row r="736" s="44" customFormat="1" ht="18.5" customHeight="1" spans="1:9">
      <c r="A736" s="54"/>
      <c r="B736" s="54"/>
      <c r="C736" s="53" t="s">
        <v>2522</v>
      </c>
      <c r="D736" s="53" t="s">
        <v>1798</v>
      </c>
      <c r="E736" s="53" t="s">
        <v>1799</v>
      </c>
      <c r="F736" s="53" t="s">
        <v>1798</v>
      </c>
      <c r="G736" s="53" t="s">
        <v>2524</v>
      </c>
      <c r="H736" s="53" t="s">
        <v>2230</v>
      </c>
      <c r="I736" s="57">
        <v>5.52</v>
      </c>
    </row>
    <row r="737" s="44" customFormat="1" ht="18.5" customHeight="1" spans="1:9">
      <c r="A737" s="54"/>
      <c r="B737" s="54"/>
      <c r="C737" s="53" t="s">
        <v>486</v>
      </c>
      <c r="D737" s="53" t="s">
        <v>1798</v>
      </c>
      <c r="E737" s="53" t="s">
        <v>1799</v>
      </c>
      <c r="F737" s="53" t="s">
        <v>1798</v>
      </c>
      <c r="G737" s="53" t="s">
        <v>2523</v>
      </c>
      <c r="H737" s="53" t="s">
        <v>1865</v>
      </c>
      <c r="I737" s="57">
        <v>0.5</v>
      </c>
    </row>
    <row r="738" s="44" customFormat="1" ht="18.5" customHeight="1" spans="1:9">
      <c r="A738" s="54"/>
      <c r="B738" s="54"/>
      <c r="C738" s="53" t="s">
        <v>486</v>
      </c>
      <c r="D738" s="53" t="s">
        <v>2525</v>
      </c>
      <c r="E738" s="53" t="s">
        <v>2526</v>
      </c>
      <c r="F738" s="53" t="s">
        <v>2525</v>
      </c>
      <c r="G738" s="53" t="s">
        <v>2515</v>
      </c>
      <c r="H738" s="53" t="s">
        <v>1865</v>
      </c>
      <c r="I738" s="57">
        <v>1.5</v>
      </c>
    </row>
    <row r="739" s="44" customFormat="1" ht="18.5" customHeight="1" spans="1:9">
      <c r="A739" s="54"/>
      <c r="B739" s="54"/>
      <c r="C739" s="53" t="s">
        <v>486</v>
      </c>
      <c r="D739" s="53" t="s">
        <v>1812</v>
      </c>
      <c r="E739" s="53" t="s">
        <v>1813</v>
      </c>
      <c r="F739" s="53" t="s">
        <v>1812</v>
      </c>
      <c r="G739" s="53" t="s">
        <v>2523</v>
      </c>
      <c r="H739" s="53" t="s">
        <v>1865</v>
      </c>
      <c r="I739" s="57">
        <v>1.5</v>
      </c>
    </row>
    <row r="740" s="44" customFormat="1" ht="18.5" customHeight="1" spans="1:9">
      <c r="A740" s="54"/>
      <c r="B740" s="54"/>
      <c r="C740" s="53" t="s">
        <v>486</v>
      </c>
      <c r="D740" s="53" t="s">
        <v>1779</v>
      </c>
      <c r="E740" s="53" t="s">
        <v>1801</v>
      </c>
      <c r="F740" s="53" t="s">
        <v>1779</v>
      </c>
      <c r="G740" s="53" t="s">
        <v>2515</v>
      </c>
      <c r="H740" s="53" t="s">
        <v>1865</v>
      </c>
      <c r="I740" s="57">
        <v>2.5</v>
      </c>
    </row>
    <row r="741" s="44" customFormat="1" ht="18.5" customHeight="1" spans="1:9">
      <c r="A741" s="54"/>
      <c r="B741" s="54"/>
      <c r="C741" s="53" t="s">
        <v>486</v>
      </c>
      <c r="D741" s="53" t="s">
        <v>1859</v>
      </c>
      <c r="E741" s="53" t="s">
        <v>1860</v>
      </c>
      <c r="F741" s="53" t="s">
        <v>1859</v>
      </c>
      <c r="G741" s="53" t="s">
        <v>2008</v>
      </c>
      <c r="H741" s="53" t="s">
        <v>1865</v>
      </c>
      <c r="I741" s="57">
        <v>1.5</v>
      </c>
    </row>
    <row r="742" s="44" customFormat="1" ht="18.5" customHeight="1" spans="1:9">
      <c r="A742" s="55"/>
      <c r="B742" s="55"/>
      <c r="C742" s="53" t="s">
        <v>2522</v>
      </c>
      <c r="D742" s="53" t="s">
        <v>2527</v>
      </c>
      <c r="E742" s="53" t="s">
        <v>1860</v>
      </c>
      <c r="F742" s="53" t="s">
        <v>1859</v>
      </c>
      <c r="G742" s="53" t="s">
        <v>2523</v>
      </c>
      <c r="H742" s="53" t="s">
        <v>1865</v>
      </c>
      <c r="I742" s="57">
        <v>40.8</v>
      </c>
    </row>
    <row r="743" s="44" customFormat="1" ht="18.5" customHeight="1" spans="1:9">
      <c r="A743" s="52" t="s">
        <v>2528</v>
      </c>
      <c r="B743" s="52" t="s">
        <v>177</v>
      </c>
      <c r="C743" s="53" t="s">
        <v>486</v>
      </c>
      <c r="D743" s="53" t="s">
        <v>2529</v>
      </c>
      <c r="E743" s="53" t="s">
        <v>1749</v>
      </c>
      <c r="F743" s="53" t="s">
        <v>1750</v>
      </c>
      <c r="G743" s="53" t="s">
        <v>2530</v>
      </c>
      <c r="H743" s="53" t="s">
        <v>2531</v>
      </c>
      <c r="I743" s="57">
        <v>6</v>
      </c>
    </row>
    <row r="744" s="44" customFormat="1" ht="18.5" customHeight="1" spans="1:9">
      <c r="A744" s="54"/>
      <c r="B744" s="54"/>
      <c r="C744" s="53" t="s">
        <v>486</v>
      </c>
      <c r="D744" s="53" t="s">
        <v>1992</v>
      </c>
      <c r="E744" s="53" t="s">
        <v>1993</v>
      </c>
      <c r="F744" s="53" t="s">
        <v>1992</v>
      </c>
      <c r="G744" s="53" t="s">
        <v>2532</v>
      </c>
      <c r="H744" s="53" t="s">
        <v>2044</v>
      </c>
      <c r="I744" s="57">
        <v>0.5</v>
      </c>
    </row>
    <row r="745" s="44" customFormat="1" ht="18.5" customHeight="1" spans="1:9">
      <c r="A745" s="54"/>
      <c r="B745" s="54"/>
      <c r="C745" s="53" t="s">
        <v>486</v>
      </c>
      <c r="D745" s="53" t="s">
        <v>1764</v>
      </c>
      <c r="E745" s="53" t="s">
        <v>1879</v>
      </c>
      <c r="F745" s="53" t="s">
        <v>1764</v>
      </c>
      <c r="G745" s="53" t="s">
        <v>2533</v>
      </c>
      <c r="H745" s="53" t="s">
        <v>2044</v>
      </c>
      <c r="I745" s="57">
        <v>0.5</v>
      </c>
    </row>
    <row r="746" s="44" customFormat="1" ht="18.5" customHeight="1" spans="1:9">
      <c r="A746" s="54"/>
      <c r="B746" s="54"/>
      <c r="C746" s="53" t="s">
        <v>486</v>
      </c>
      <c r="D746" s="53" t="s">
        <v>1769</v>
      </c>
      <c r="E746" s="53" t="s">
        <v>1919</v>
      </c>
      <c r="F746" s="53" t="s">
        <v>1920</v>
      </c>
      <c r="G746" s="53" t="s">
        <v>2534</v>
      </c>
      <c r="H746" s="53" t="s">
        <v>2531</v>
      </c>
      <c r="I746" s="57">
        <v>5</v>
      </c>
    </row>
    <row r="747" s="44" customFormat="1" ht="18.5" customHeight="1" spans="1:9">
      <c r="A747" s="54"/>
      <c r="B747" s="54"/>
      <c r="C747" s="53" t="s">
        <v>2535</v>
      </c>
      <c r="D747" s="53" t="s">
        <v>1779</v>
      </c>
      <c r="E747" s="53" t="s">
        <v>1775</v>
      </c>
      <c r="F747" s="53" t="s">
        <v>1776</v>
      </c>
      <c r="G747" s="53" t="s">
        <v>2536</v>
      </c>
      <c r="H747" s="53" t="s">
        <v>2531</v>
      </c>
      <c r="I747" s="57">
        <v>8</v>
      </c>
    </row>
    <row r="748" s="44" customFormat="1" ht="18.5" customHeight="1" spans="1:9">
      <c r="A748" s="54"/>
      <c r="B748" s="54"/>
      <c r="C748" s="53" t="s">
        <v>2537</v>
      </c>
      <c r="D748" s="53" t="s">
        <v>1779</v>
      </c>
      <c r="E748" s="53" t="s">
        <v>1775</v>
      </c>
      <c r="F748" s="53" t="s">
        <v>1776</v>
      </c>
      <c r="G748" s="53" t="s">
        <v>2538</v>
      </c>
      <c r="H748" s="53" t="s">
        <v>2531</v>
      </c>
      <c r="I748" s="57">
        <v>10</v>
      </c>
    </row>
    <row r="749" s="44" customFormat="1" ht="18.5" customHeight="1" spans="1:9">
      <c r="A749" s="54"/>
      <c r="B749" s="54"/>
      <c r="C749" s="53" t="s">
        <v>2539</v>
      </c>
      <c r="D749" s="53" t="s">
        <v>1776</v>
      </c>
      <c r="E749" s="53" t="s">
        <v>1775</v>
      </c>
      <c r="F749" s="53" t="s">
        <v>1776</v>
      </c>
      <c r="G749" s="53" t="s">
        <v>2096</v>
      </c>
      <c r="H749" s="53" t="s">
        <v>2274</v>
      </c>
      <c r="I749" s="57">
        <v>6.7</v>
      </c>
    </row>
    <row r="750" s="44" customFormat="1" ht="18.5" customHeight="1" spans="1:9">
      <c r="A750" s="54"/>
      <c r="B750" s="54"/>
      <c r="C750" s="53" t="s">
        <v>486</v>
      </c>
      <c r="D750" s="53" t="s">
        <v>1779</v>
      </c>
      <c r="E750" s="53" t="s">
        <v>1775</v>
      </c>
      <c r="F750" s="53" t="s">
        <v>1776</v>
      </c>
      <c r="G750" s="53" t="s">
        <v>2540</v>
      </c>
      <c r="H750" s="53" t="s">
        <v>2274</v>
      </c>
      <c r="I750" s="57">
        <v>4</v>
      </c>
    </row>
    <row r="751" s="44" customFormat="1" ht="18.5" customHeight="1" spans="1:9">
      <c r="A751" s="55"/>
      <c r="B751" s="55"/>
      <c r="C751" s="53" t="s">
        <v>486</v>
      </c>
      <c r="D751" s="53" t="s">
        <v>1791</v>
      </c>
      <c r="E751" s="53" t="s">
        <v>1809</v>
      </c>
      <c r="F751" s="53" t="s">
        <v>1810</v>
      </c>
      <c r="G751" s="53" t="s">
        <v>2541</v>
      </c>
      <c r="H751" s="53" t="s">
        <v>2258</v>
      </c>
      <c r="I751" s="57">
        <v>4</v>
      </c>
    </row>
    <row r="752" s="44" customFormat="1" ht="18.5" customHeight="1" spans="1:9">
      <c r="A752" s="52" t="s">
        <v>2542</v>
      </c>
      <c r="B752" s="52" t="s">
        <v>179</v>
      </c>
      <c r="C752" s="53" t="s">
        <v>486</v>
      </c>
      <c r="D752" s="53" t="s">
        <v>2543</v>
      </c>
      <c r="E752" s="53" t="s">
        <v>1746</v>
      </c>
      <c r="F752" s="53" t="s">
        <v>1747</v>
      </c>
      <c r="G752" s="53" t="s">
        <v>2544</v>
      </c>
      <c r="H752" s="53" t="s">
        <v>2531</v>
      </c>
      <c r="I752" s="57">
        <v>3.7</v>
      </c>
    </row>
    <row r="753" s="44" customFormat="1" ht="18.5" customHeight="1" spans="1:9">
      <c r="A753" s="54"/>
      <c r="B753" s="54"/>
      <c r="C753" s="53" t="s">
        <v>486</v>
      </c>
      <c r="D753" s="53" t="s">
        <v>2248</v>
      </c>
      <c r="E753" s="53" t="s">
        <v>2247</v>
      </c>
      <c r="F753" s="53" t="s">
        <v>2248</v>
      </c>
      <c r="G753" s="53" t="s">
        <v>2248</v>
      </c>
      <c r="H753" s="53" t="s">
        <v>2531</v>
      </c>
      <c r="I753" s="57">
        <v>1.3</v>
      </c>
    </row>
    <row r="754" s="44" customFormat="1" ht="18.5" customHeight="1" spans="1:9">
      <c r="A754" s="54"/>
      <c r="B754" s="54"/>
      <c r="C754" s="53" t="s">
        <v>486</v>
      </c>
      <c r="D754" s="53" t="s">
        <v>1759</v>
      </c>
      <c r="E754" s="53" t="s">
        <v>1760</v>
      </c>
      <c r="F754" s="53" t="s">
        <v>1759</v>
      </c>
      <c r="G754" s="53" t="s">
        <v>2545</v>
      </c>
      <c r="H754" s="53" t="s">
        <v>2220</v>
      </c>
      <c r="I754" s="57">
        <v>0.8</v>
      </c>
    </row>
    <row r="755" s="44" customFormat="1" ht="18.5" customHeight="1" spans="1:9">
      <c r="A755" s="54"/>
      <c r="B755" s="54"/>
      <c r="C755" s="53" t="s">
        <v>486</v>
      </c>
      <c r="D755" s="53" t="s">
        <v>2546</v>
      </c>
      <c r="E755" s="53" t="s">
        <v>1885</v>
      </c>
      <c r="F755" s="53" t="s">
        <v>1884</v>
      </c>
      <c r="G755" s="53" t="s">
        <v>2547</v>
      </c>
      <c r="H755" s="53" t="s">
        <v>2222</v>
      </c>
      <c r="I755" s="57">
        <v>5</v>
      </c>
    </row>
    <row r="756" s="44" customFormat="1" ht="18.5" customHeight="1" spans="1:9">
      <c r="A756" s="54"/>
      <c r="B756" s="54"/>
      <c r="C756" s="53" t="s">
        <v>486</v>
      </c>
      <c r="D756" s="53" t="s">
        <v>1763</v>
      </c>
      <c r="E756" s="53" t="s">
        <v>1762</v>
      </c>
      <c r="F756" s="53" t="s">
        <v>1763</v>
      </c>
      <c r="G756" s="53" t="s">
        <v>1763</v>
      </c>
      <c r="H756" s="53" t="s">
        <v>2406</v>
      </c>
      <c r="I756" s="57">
        <v>0.35</v>
      </c>
    </row>
    <row r="757" s="44" customFormat="1" ht="18.5" customHeight="1" spans="1:9">
      <c r="A757" s="54"/>
      <c r="B757" s="54"/>
      <c r="C757" s="53" t="s">
        <v>486</v>
      </c>
      <c r="D757" s="53" t="s">
        <v>1827</v>
      </c>
      <c r="E757" s="53" t="s">
        <v>1828</v>
      </c>
      <c r="F757" s="53" t="s">
        <v>1829</v>
      </c>
      <c r="G757" s="53" t="s">
        <v>2548</v>
      </c>
      <c r="H757" s="53" t="s">
        <v>2406</v>
      </c>
      <c r="I757" s="57">
        <v>39</v>
      </c>
    </row>
    <row r="758" s="44" customFormat="1" ht="18.5" customHeight="1" spans="1:9">
      <c r="A758" s="54"/>
      <c r="B758" s="54"/>
      <c r="C758" s="53" t="s">
        <v>486</v>
      </c>
      <c r="D758" s="53" t="s">
        <v>2549</v>
      </c>
      <c r="E758" s="53" t="s">
        <v>1767</v>
      </c>
      <c r="F758" s="53" t="s">
        <v>1768</v>
      </c>
      <c r="G758" s="53" t="s">
        <v>1998</v>
      </c>
      <c r="H758" s="53" t="s">
        <v>2531</v>
      </c>
      <c r="I758" s="57">
        <v>3.6</v>
      </c>
    </row>
    <row r="759" s="44" customFormat="1" ht="18.5" customHeight="1" spans="1:9">
      <c r="A759" s="54"/>
      <c r="B759" s="54"/>
      <c r="C759" s="53" t="s">
        <v>486</v>
      </c>
      <c r="D759" s="53" t="s">
        <v>1821</v>
      </c>
      <c r="E759" s="53" t="s">
        <v>1893</v>
      </c>
      <c r="F759" s="53" t="s">
        <v>1892</v>
      </c>
      <c r="G759" s="53" t="s">
        <v>2550</v>
      </c>
      <c r="H759" s="53"/>
      <c r="I759" s="57">
        <v>3.8</v>
      </c>
    </row>
    <row r="760" s="44" customFormat="1" ht="18.5" customHeight="1" spans="1:9">
      <c r="A760" s="54"/>
      <c r="B760" s="54"/>
      <c r="C760" s="53" t="s">
        <v>486</v>
      </c>
      <c r="D760" s="53" t="s">
        <v>2551</v>
      </c>
      <c r="E760" s="53" t="s">
        <v>2228</v>
      </c>
      <c r="F760" s="53" t="s">
        <v>2229</v>
      </c>
      <c r="G760" s="53" t="s">
        <v>2552</v>
      </c>
      <c r="H760" s="53" t="s">
        <v>2044</v>
      </c>
      <c r="I760" s="57">
        <v>6</v>
      </c>
    </row>
    <row r="761" s="44" customFormat="1" ht="18.5" customHeight="1" spans="1:9">
      <c r="A761" s="54"/>
      <c r="B761" s="54"/>
      <c r="C761" s="53" t="s">
        <v>486</v>
      </c>
      <c r="D761" s="53" t="s">
        <v>1769</v>
      </c>
      <c r="E761" s="53" t="s">
        <v>1923</v>
      </c>
      <c r="F761" s="53" t="s">
        <v>1924</v>
      </c>
      <c r="G761" s="53" t="s">
        <v>2553</v>
      </c>
      <c r="H761" s="53" t="s">
        <v>2274</v>
      </c>
      <c r="I761" s="57">
        <v>10</v>
      </c>
    </row>
    <row r="762" s="44" customFormat="1" ht="18.5" customHeight="1" spans="1:9">
      <c r="A762" s="54"/>
      <c r="B762" s="54"/>
      <c r="C762" s="53" t="s">
        <v>486</v>
      </c>
      <c r="D762" s="53" t="s">
        <v>1782</v>
      </c>
      <c r="E762" s="53" t="s">
        <v>1783</v>
      </c>
      <c r="F762" s="53" t="s">
        <v>1784</v>
      </c>
      <c r="G762" s="53" t="s">
        <v>2554</v>
      </c>
      <c r="H762" s="53" t="s">
        <v>2274</v>
      </c>
      <c r="I762" s="57">
        <v>22</v>
      </c>
    </row>
    <row r="763" s="44" customFormat="1" ht="18.5" customHeight="1" spans="1:9">
      <c r="A763" s="54"/>
      <c r="B763" s="54"/>
      <c r="C763" s="53" t="s">
        <v>486</v>
      </c>
      <c r="D763" s="53" t="s">
        <v>1779</v>
      </c>
      <c r="E763" s="53" t="s">
        <v>1801</v>
      </c>
      <c r="F763" s="53" t="s">
        <v>1779</v>
      </c>
      <c r="G763" s="53" t="s">
        <v>2555</v>
      </c>
      <c r="H763" s="53" t="s">
        <v>2406</v>
      </c>
      <c r="I763" s="57">
        <v>5</v>
      </c>
    </row>
    <row r="764" s="44" customFormat="1" ht="18.5" customHeight="1" spans="1:9">
      <c r="A764" s="55"/>
      <c r="B764" s="55"/>
      <c r="C764" s="53" t="s">
        <v>486</v>
      </c>
      <c r="D764" s="53" t="s">
        <v>1859</v>
      </c>
      <c r="E764" s="53" t="s">
        <v>1860</v>
      </c>
      <c r="F764" s="53" t="s">
        <v>1859</v>
      </c>
      <c r="G764" s="53" t="s">
        <v>2556</v>
      </c>
      <c r="H764" s="53" t="s">
        <v>2044</v>
      </c>
      <c r="I764" s="57">
        <v>47</v>
      </c>
    </row>
    <row r="765" s="44" customFormat="1" ht="18.5" customHeight="1" spans="1:9">
      <c r="A765" s="52" t="s">
        <v>2557</v>
      </c>
      <c r="B765" s="52" t="s">
        <v>185</v>
      </c>
      <c r="C765" s="53" t="s">
        <v>486</v>
      </c>
      <c r="D765" s="53" t="s">
        <v>2558</v>
      </c>
      <c r="E765" s="53" t="s">
        <v>2559</v>
      </c>
      <c r="F765" s="53" t="s">
        <v>2560</v>
      </c>
      <c r="G765" s="53" t="s">
        <v>2561</v>
      </c>
      <c r="H765" s="53" t="s">
        <v>1952</v>
      </c>
      <c r="I765" s="57">
        <v>300</v>
      </c>
    </row>
    <row r="766" s="44" customFormat="1" ht="18.5" customHeight="1" spans="1:9">
      <c r="A766" s="54"/>
      <c r="B766" s="54"/>
      <c r="C766" s="53" t="s">
        <v>486</v>
      </c>
      <c r="D766" s="53" t="s">
        <v>2562</v>
      </c>
      <c r="E766" s="53" t="s">
        <v>2563</v>
      </c>
      <c r="F766" s="53" t="s">
        <v>2113</v>
      </c>
      <c r="G766" s="53" t="s">
        <v>2564</v>
      </c>
      <c r="H766" s="53" t="s">
        <v>1952</v>
      </c>
      <c r="I766" s="57">
        <v>200</v>
      </c>
    </row>
    <row r="767" s="44" customFormat="1" ht="53" customHeight="1" spans="1:9">
      <c r="A767" s="54"/>
      <c r="B767" s="54"/>
      <c r="C767" s="53" t="s">
        <v>2565</v>
      </c>
      <c r="D767" s="53" t="s">
        <v>2566</v>
      </c>
      <c r="E767" s="53" t="s">
        <v>1828</v>
      </c>
      <c r="F767" s="53" t="s">
        <v>1829</v>
      </c>
      <c r="G767" s="53" t="s">
        <v>2567</v>
      </c>
      <c r="H767" s="53" t="s">
        <v>2568</v>
      </c>
      <c r="I767" s="57">
        <v>400</v>
      </c>
    </row>
    <row r="768" s="44" customFormat="1" ht="18.5" customHeight="1" spans="1:9">
      <c r="A768" s="54"/>
      <c r="B768" s="54"/>
      <c r="C768" s="53" t="s">
        <v>2565</v>
      </c>
      <c r="D768" s="53" t="s">
        <v>2566</v>
      </c>
      <c r="E768" s="53" t="s">
        <v>1831</v>
      </c>
      <c r="F768" s="53" t="s">
        <v>1830</v>
      </c>
      <c r="G768" s="53" t="s">
        <v>2569</v>
      </c>
      <c r="H768" s="53" t="s">
        <v>2568</v>
      </c>
      <c r="I768" s="57">
        <v>64</v>
      </c>
    </row>
    <row r="769" s="44" customFormat="1" ht="18.5" customHeight="1" spans="1:9">
      <c r="A769" s="54"/>
      <c r="B769" s="54"/>
      <c r="C769" s="53" t="s">
        <v>486</v>
      </c>
      <c r="D769" s="53" t="s">
        <v>2570</v>
      </c>
      <c r="E769" s="53" t="s">
        <v>2571</v>
      </c>
      <c r="F769" s="53" t="s">
        <v>2572</v>
      </c>
      <c r="G769" s="53" t="s">
        <v>2570</v>
      </c>
      <c r="H769" s="53" t="s">
        <v>1952</v>
      </c>
      <c r="I769" s="57">
        <v>200</v>
      </c>
    </row>
    <row r="770" s="44" customFormat="1" ht="18.5" customHeight="1" spans="1:9">
      <c r="A770" s="54"/>
      <c r="B770" s="54"/>
      <c r="C770" s="53" t="s">
        <v>486</v>
      </c>
      <c r="D770" s="53" t="s">
        <v>2573</v>
      </c>
      <c r="E770" s="53" t="s">
        <v>1767</v>
      </c>
      <c r="F770" s="53" t="s">
        <v>1768</v>
      </c>
      <c r="G770" s="53" t="s">
        <v>2573</v>
      </c>
      <c r="H770" s="53" t="s">
        <v>1952</v>
      </c>
      <c r="I770" s="57">
        <v>100</v>
      </c>
    </row>
    <row r="771" s="44" customFormat="1" ht="18.5" customHeight="1" spans="1:9">
      <c r="A771" s="54"/>
      <c r="B771" s="54"/>
      <c r="C771" s="53" t="s">
        <v>486</v>
      </c>
      <c r="D771" s="53" t="s">
        <v>2574</v>
      </c>
      <c r="E771" s="53" t="s">
        <v>1893</v>
      </c>
      <c r="F771" s="53" t="s">
        <v>1892</v>
      </c>
      <c r="G771" s="53" t="s">
        <v>2575</v>
      </c>
      <c r="H771" s="53" t="s">
        <v>1952</v>
      </c>
      <c r="I771" s="57">
        <v>300</v>
      </c>
    </row>
    <row r="772" s="44" customFormat="1" ht="102.5" customHeight="1" spans="1:9">
      <c r="A772" s="54"/>
      <c r="B772" s="54"/>
      <c r="C772" s="53" t="s">
        <v>2576</v>
      </c>
      <c r="D772" s="53" t="s">
        <v>2577</v>
      </c>
      <c r="E772" s="53" t="s">
        <v>2228</v>
      </c>
      <c r="F772" s="53" t="s">
        <v>2229</v>
      </c>
      <c r="G772" s="53" t="s">
        <v>2578</v>
      </c>
      <c r="H772" s="53" t="s">
        <v>1952</v>
      </c>
      <c r="I772" s="57">
        <v>1000</v>
      </c>
    </row>
    <row r="773" s="44" customFormat="1" ht="29" customHeight="1" spans="1:9">
      <c r="A773" s="54"/>
      <c r="B773" s="54"/>
      <c r="C773" s="53" t="s">
        <v>2565</v>
      </c>
      <c r="D773" s="53" t="s">
        <v>2579</v>
      </c>
      <c r="E773" s="53" t="s">
        <v>2058</v>
      </c>
      <c r="F773" s="53" t="s">
        <v>2059</v>
      </c>
      <c r="G773" s="53" t="s">
        <v>2579</v>
      </c>
      <c r="H773" s="53" t="s">
        <v>1952</v>
      </c>
      <c r="I773" s="57">
        <v>200</v>
      </c>
    </row>
    <row r="774" s="44" customFormat="1" ht="18.5" customHeight="1" spans="1:9">
      <c r="A774" s="54"/>
      <c r="B774" s="54"/>
      <c r="C774" s="53" t="s">
        <v>486</v>
      </c>
      <c r="D774" s="53" t="s">
        <v>2580</v>
      </c>
      <c r="E774" s="53" t="s">
        <v>1770</v>
      </c>
      <c r="F774" s="53" t="s">
        <v>1771</v>
      </c>
      <c r="G774" s="53" t="s">
        <v>2581</v>
      </c>
      <c r="H774" s="53" t="s">
        <v>1952</v>
      </c>
      <c r="I774" s="57">
        <v>200</v>
      </c>
    </row>
    <row r="775" s="44" customFormat="1" ht="18.5" customHeight="1" spans="1:9">
      <c r="A775" s="54"/>
      <c r="B775" s="54"/>
      <c r="C775" s="53" t="s">
        <v>486</v>
      </c>
      <c r="D775" s="53" t="s">
        <v>2582</v>
      </c>
      <c r="E775" s="53" t="s">
        <v>2063</v>
      </c>
      <c r="F775" s="53" t="s">
        <v>2064</v>
      </c>
      <c r="G775" s="53" t="s">
        <v>2583</v>
      </c>
      <c r="H775" s="53" t="s">
        <v>1952</v>
      </c>
      <c r="I775" s="57">
        <v>50</v>
      </c>
    </row>
    <row r="776" s="44" customFormat="1" ht="29" customHeight="1" spans="1:9">
      <c r="A776" s="54"/>
      <c r="B776" s="54"/>
      <c r="C776" s="53" t="s">
        <v>484</v>
      </c>
      <c r="D776" s="53" t="s">
        <v>2584</v>
      </c>
      <c r="E776" s="53" t="s">
        <v>2585</v>
      </c>
      <c r="F776" s="53" t="s">
        <v>2586</v>
      </c>
      <c r="G776" s="53" t="s">
        <v>2587</v>
      </c>
      <c r="H776" s="53" t="s">
        <v>1952</v>
      </c>
      <c r="I776" s="57">
        <v>71.608724</v>
      </c>
    </row>
    <row r="777" s="44" customFormat="1" ht="29" customHeight="1" spans="1:9">
      <c r="A777" s="54"/>
      <c r="B777" s="54"/>
      <c r="C777" s="53" t="s">
        <v>2588</v>
      </c>
      <c r="D777" s="53" t="s">
        <v>2589</v>
      </c>
      <c r="E777" s="53" t="s">
        <v>2590</v>
      </c>
      <c r="F777" s="53" t="s">
        <v>2589</v>
      </c>
      <c r="G777" s="53" t="s">
        <v>2591</v>
      </c>
      <c r="H777" s="53" t="s">
        <v>1952</v>
      </c>
      <c r="I777" s="57">
        <v>300</v>
      </c>
    </row>
    <row r="778" s="44" customFormat="1" ht="18.5" customHeight="1" spans="1:9">
      <c r="A778" s="54"/>
      <c r="B778" s="54"/>
      <c r="C778" s="53" t="s">
        <v>486</v>
      </c>
      <c r="D778" s="53" t="s">
        <v>1897</v>
      </c>
      <c r="E778" s="53" t="s">
        <v>1898</v>
      </c>
      <c r="F778" s="53" t="s">
        <v>1897</v>
      </c>
      <c r="G778" s="53" t="s">
        <v>2592</v>
      </c>
      <c r="H778" s="53" t="s">
        <v>1952</v>
      </c>
      <c r="I778" s="57">
        <v>150</v>
      </c>
    </row>
    <row r="779" s="44" customFormat="1" ht="18.5" customHeight="1" spans="1:9">
      <c r="A779" s="54"/>
      <c r="B779" s="54"/>
      <c r="C779" s="53" t="s">
        <v>486</v>
      </c>
      <c r="D779" s="53" t="s">
        <v>1782</v>
      </c>
      <c r="E779" s="53" t="s">
        <v>1792</v>
      </c>
      <c r="F779" s="53" t="s">
        <v>1782</v>
      </c>
      <c r="G779" s="53" t="s">
        <v>2593</v>
      </c>
      <c r="H779" s="53" t="s">
        <v>1952</v>
      </c>
      <c r="I779" s="57">
        <v>150</v>
      </c>
    </row>
    <row r="780" s="44" customFormat="1" ht="41" customHeight="1" spans="1:9">
      <c r="A780" s="54"/>
      <c r="B780" s="54"/>
      <c r="C780" s="53" t="s">
        <v>2594</v>
      </c>
      <c r="D780" s="53" t="s">
        <v>2595</v>
      </c>
      <c r="E780" s="53" t="s">
        <v>1792</v>
      </c>
      <c r="F780" s="53" t="s">
        <v>1782</v>
      </c>
      <c r="G780" s="53" t="s">
        <v>2596</v>
      </c>
      <c r="H780" s="53" t="s">
        <v>2531</v>
      </c>
      <c r="I780" s="57">
        <v>41</v>
      </c>
    </row>
    <row r="781" s="44" customFormat="1" ht="53" customHeight="1" spans="1:9">
      <c r="A781" s="54"/>
      <c r="B781" s="54"/>
      <c r="C781" s="53" t="s">
        <v>2597</v>
      </c>
      <c r="D781" s="53" t="s">
        <v>2597</v>
      </c>
      <c r="E781" s="53" t="s">
        <v>1792</v>
      </c>
      <c r="F781" s="53" t="s">
        <v>1782</v>
      </c>
      <c r="G781" s="53" t="s">
        <v>2598</v>
      </c>
      <c r="H781" s="53" t="s">
        <v>1952</v>
      </c>
      <c r="I781" s="57">
        <v>1500</v>
      </c>
    </row>
    <row r="782" s="44" customFormat="1" ht="41" customHeight="1" spans="1:9">
      <c r="A782" s="54"/>
      <c r="B782" s="54"/>
      <c r="C782" s="53" t="s">
        <v>2565</v>
      </c>
      <c r="D782" s="53" t="s">
        <v>2599</v>
      </c>
      <c r="E782" s="53" t="s">
        <v>1899</v>
      </c>
      <c r="F782" s="53" t="s">
        <v>1900</v>
      </c>
      <c r="G782" s="53" t="s">
        <v>2600</v>
      </c>
      <c r="H782" s="53" t="s">
        <v>1952</v>
      </c>
      <c r="I782" s="57">
        <v>600</v>
      </c>
    </row>
    <row r="783" s="44" customFormat="1" ht="18.5" customHeight="1" spans="1:9">
      <c r="A783" s="54"/>
      <c r="B783" s="54"/>
      <c r="C783" s="53" t="s">
        <v>486</v>
      </c>
      <c r="D783" s="53" t="s">
        <v>2601</v>
      </c>
      <c r="E783" s="53" t="s">
        <v>1932</v>
      </c>
      <c r="F783" s="53" t="s">
        <v>1933</v>
      </c>
      <c r="G783" s="53" t="s">
        <v>2601</v>
      </c>
      <c r="H783" s="53" t="s">
        <v>2260</v>
      </c>
      <c r="I783" s="57">
        <v>100</v>
      </c>
    </row>
    <row r="784" s="44" customFormat="1" ht="18.5" customHeight="1" spans="1:9">
      <c r="A784" s="54"/>
      <c r="B784" s="54"/>
      <c r="C784" s="53" t="s">
        <v>2602</v>
      </c>
      <c r="D784" s="53" t="s">
        <v>2602</v>
      </c>
      <c r="E784" s="53" t="s">
        <v>1932</v>
      </c>
      <c r="F784" s="53" t="s">
        <v>1933</v>
      </c>
      <c r="G784" s="53" t="s">
        <v>2603</v>
      </c>
      <c r="H784" s="53" t="s">
        <v>1952</v>
      </c>
      <c r="I784" s="57">
        <v>10</v>
      </c>
    </row>
    <row r="785" s="44" customFormat="1" ht="18.5" customHeight="1" spans="1:9">
      <c r="A785" s="54"/>
      <c r="B785" s="54"/>
      <c r="C785" s="53" t="s">
        <v>486</v>
      </c>
      <c r="D785" s="53" t="s">
        <v>2137</v>
      </c>
      <c r="E785" s="53" t="s">
        <v>1813</v>
      </c>
      <c r="F785" s="53" t="s">
        <v>1812</v>
      </c>
      <c r="G785" s="53" t="s">
        <v>2137</v>
      </c>
      <c r="H785" s="53" t="s">
        <v>2260</v>
      </c>
      <c r="I785" s="57">
        <v>20</v>
      </c>
    </row>
    <row r="786" s="44" customFormat="1" ht="18.5" customHeight="1" spans="1:9">
      <c r="A786" s="54"/>
      <c r="B786" s="54"/>
      <c r="C786" s="53" t="s">
        <v>486</v>
      </c>
      <c r="D786" s="53" t="s">
        <v>2604</v>
      </c>
      <c r="E786" s="53" t="s">
        <v>1936</v>
      </c>
      <c r="F786" s="53" t="s">
        <v>1937</v>
      </c>
      <c r="G786" s="53" t="s">
        <v>2604</v>
      </c>
      <c r="H786" s="53" t="s">
        <v>2260</v>
      </c>
      <c r="I786" s="57">
        <v>100</v>
      </c>
    </row>
    <row r="787" s="44" customFormat="1" ht="18.5" customHeight="1" spans="1:9">
      <c r="A787" s="54"/>
      <c r="B787" s="54"/>
      <c r="C787" s="53" t="s">
        <v>486</v>
      </c>
      <c r="D787" s="53" t="s">
        <v>2605</v>
      </c>
      <c r="E787" s="53" t="s">
        <v>2606</v>
      </c>
      <c r="F787" s="53" t="s">
        <v>2607</v>
      </c>
      <c r="G787" s="53" t="s">
        <v>2108</v>
      </c>
      <c r="H787" s="53" t="s">
        <v>1952</v>
      </c>
      <c r="I787" s="57">
        <v>30</v>
      </c>
    </row>
    <row r="788" s="44" customFormat="1" ht="18.5" customHeight="1" spans="1:9">
      <c r="A788" s="54"/>
      <c r="B788" s="54"/>
      <c r="C788" s="53" t="s">
        <v>486</v>
      </c>
      <c r="D788" s="53" t="s">
        <v>1779</v>
      </c>
      <c r="E788" s="53" t="s">
        <v>2606</v>
      </c>
      <c r="F788" s="53" t="s">
        <v>2607</v>
      </c>
      <c r="G788" s="53" t="s">
        <v>1779</v>
      </c>
      <c r="H788" s="53" t="s">
        <v>1952</v>
      </c>
      <c r="I788" s="57">
        <v>20</v>
      </c>
    </row>
    <row r="789" s="44" customFormat="1" ht="18.5" customHeight="1" spans="1:9">
      <c r="A789" s="54"/>
      <c r="B789" s="54"/>
      <c r="C789" s="53" t="s">
        <v>486</v>
      </c>
      <c r="D789" s="53" t="s">
        <v>2608</v>
      </c>
      <c r="E789" s="53" t="s">
        <v>1860</v>
      </c>
      <c r="F789" s="53" t="s">
        <v>1859</v>
      </c>
      <c r="G789" s="53" t="s">
        <v>2608</v>
      </c>
      <c r="H789" s="53" t="s">
        <v>1952</v>
      </c>
      <c r="I789" s="57">
        <v>390</v>
      </c>
    </row>
    <row r="790" s="44" customFormat="1" ht="29" customHeight="1" spans="1:9">
      <c r="A790" s="54"/>
      <c r="B790" s="54"/>
      <c r="C790" s="53" t="s">
        <v>2594</v>
      </c>
      <c r="D790" s="53" t="s">
        <v>2609</v>
      </c>
      <c r="E790" s="53" t="s">
        <v>2610</v>
      </c>
      <c r="F790" s="53" t="s">
        <v>2611</v>
      </c>
      <c r="G790" s="53" t="s">
        <v>2612</v>
      </c>
      <c r="H790" s="53" t="s">
        <v>2265</v>
      </c>
      <c r="I790" s="57">
        <v>24</v>
      </c>
    </row>
    <row r="791" s="44" customFormat="1" ht="29" customHeight="1" spans="1:9">
      <c r="A791" s="54"/>
      <c r="B791" s="54"/>
      <c r="C791" s="53" t="s">
        <v>2594</v>
      </c>
      <c r="D791" s="53" t="s">
        <v>2613</v>
      </c>
      <c r="E791" s="53" t="s">
        <v>1907</v>
      </c>
      <c r="F791" s="53" t="s">
        <v>1908</v>
      </c>
      <c r="G791" s="53" t="s">
        <v>2614</v>
      </c>
      <c r="H791" s="53" t="s">
        <v>1952</v>
      </c>
      <c r="I791" s="57">
        <v>300</v>
      </c>
    </row>
    <row r="792" s="44" customFormat="1" ht="41.75" customHeight="1" spans="1:9">
      <c r="A792" s="54"/>
      <c r="B792" s="54"/>
      <c r="C792" s="53" t="s">
        <v>2615</v>
      </c>
      <c r="D792" s="53" t="s">
        <v>2616</v>
      </c>
      <c r="E792" s="53" t="s">
        <v>1907</v>
      </c>
      <c r="F792" s="53" t="s">
        <v>1908</v>
      </c>
      <c r="G792" s="53" t="s">
        <v>2617</v>
      </c>
      <c r="H792" s="53" t="s">
        <v>2220</v>
      </c>
      <c r="I792" s="57">
        <v>500</v>
      </c>
    </row>
    <row r="793" s="44" customFormat="1" ht="18.5" customHeight="1" spans="1:9">
      <c r="A793" s="54"/>
      <c r="B793" s="54"/>
      <c r="C793" s="53" t="s">
        <v>2618</v>
      </c>
      <c r="D793" s="53" t="s">
        <v>2618</v>
      </c>
      <c r="E793" s="53" t="s">
        <v>1907</v>
      </c>
      <c r="F793" s="53" t="s">
        <v>1908</v>
      </c>
      <c r="G793" s="53" t="s">
        <v>2619</v>
      </c>
      <c r="H793" s="53" t="s">
        <v>1952</v>
      </c>
      <c r="I793" s="57">
        <v>300</v>
      </c>
    </row>
    <row r="794" s="44" customFormat="1" ht="30.5" customHeight="1" spans="1:9">
      <c r="A794" s="55"/>
      <c r="B794" s="55"/>
      <c r="C794" s="53" t="s">
        <v>2620</v>
      </c>
      <c r="D794" s="53" t="s">
        <v>2621</v>
      </c>
      <c r="E794" s="53" t="s">
        <v>1907</v>
      </c>
      <c r="F794" s="53" t="s">
        <v>1908</v>
      </c>
      <c r="G794" s="53" t="s">
        <v>2622</v>
      </c>
      <c r="H794" s="53" t="s">
        <v>1952</v>
      </c>
      <c r="I794" s="57">
        <v>700</v>
      </c>
    </row>
    <row r="795" s="44" customFormat="1" ht="18.5" customHeight="1" spans="1:9">
      <c r="A795" s="52" t="s">
        <v>2623</v>
      </c>
      <c r="B795" s="52" t="s">
        <v>187</v>
      </c>
      <c r="C795" s="53" t="s">
        <v>486</v>
      </c>
      <c r="D795" s="53" t="s">
        <v>2560</v>
      </c>
      <c r="E795" s="53" t="s">
        <v>2559</v>
      </c>
      <c r="F795" s="53" t="s">
        <v>2560</v>
      </c>
      <c r="G795" s="53" t="s">
        <v>2560</v>
      </c>
      <c r="H795" s="53" t="s">
        <v>1865</v>
      </c>
      <c r="I795" s="57">
        <v>20</v>
      </c>
    </row>
    <row r="796" s="44" customFormat="1" ht="18.5" customHeight="1" spans="1:9">
      <c r="A796" s="54"/>
      <c r="B796" s="54"/>
      <c r="C796" s="53" t="s">
        <v>486</v>
      </c>
      <c r="D796" s="53" t="s">
        <v>1758</v>
      </c>
      <c r="E796" s="53" t="s">
        <v>1757</v>
      </c>
      <c r="F796" s="53" t="s">
        <v>1758</v>
      </c>
      <c r="G796" s="53" t="s">
        <v>2624</v>
      </c>
      <c r="H796" s="53" t="s">
        <v>1865</v>
      </c>
      <c r="I796" s="57">
        <v>10</v>
      </c>
    </row>
    <row r="797" s="44" customFormat="1" ht="18.5" customHeight="1" spans="1:9">
      <c r="A797" s="54"/>
      <c r="B797" s="54"/>
      <c r="C797" s="53" t="s">
        <v>486</v>
      </c>
      <c r="D797" s="53" t="s">
        <v>1824</v>
      </c>
      <c r="E797" s="53" t="s">
        <v>1825</v>
      </c>
      <c r="F797" s="53" t="s">
        <v>1824</v>
      </c>
      <c r="G797" s="53" t="s">
        <v>2625</v>
      </c>
      <c r="H797" s="53" t="s">
        <v>1865</v>
      </c>
      <c r="I797" s="57">
        <v>5</v>
      </c>
    </row>
    <row r="798" s="44" customFormat="1" ht="18.5" customHeight="1" spans="1:9">
      <c r="A798" s="54"/>
      <c r="B798" s="54"/>
      <c r="C798" s="53" t="s">
        <v>486</v>
      </c>
      <c r="D798" s="53" t="s">
        <v>1759</v>
      </c>
      <c r="E798" s="53" t="s">
        <v>1760</v>
      </c>
      <c r="F798" s="53" t="s">
        <v>1759</v>
      </c>
      <c r="G798" s="53" t="s">
        <v>2626</v>
      </c>
      <c r="H798" s="53" t="s">
        <v>1865</v>
      </c>
      <c r="I798" s="57">
        <v>6</v>
      </c>
    </row>
    <row r="799" s="44" customFormat="1" ht="18.5" customHeight="1" spans="1:9">
      <c r="A799" s="54"/>
      <c r="B799" s="54"/>
      <c r="C799" s="53" t="s">
        <v>486</v>
      </c>
      <c r="D799" s="53" t="s">
        <v>1884</v>
      </c>
      <c r="E799" s="53" t="s">
        <v>1885</v>
      </c>
      <c r="F799" s="53" t="s">
        <v>1884</v>
      </c>
      <c r="G799" s="53" t="s">
        <v>2627</v>
      </c>
      <c r="H799" s="53" t="s">
        <v>1865</v>
      </c>
      <c r="I799" s="57">
        <v>3</v>
      </c>
    </row>
    <row r="800" s="44" customFormat="1" ht="18.5" customHeight="1" spans="1:9">
      <c r="A800" s="54"/>
      <c r="B800" s="54"/>
      <c r="C800" s="53" t="s">
        <v>486</v>
      </c>
      <c r="D800" s="53" t="s">
        <v>2628</v>
      </c>
      <c r="E800" s="53" t="s">
        <v>2629</v>
      </c>
      <c r="F800" s="53" t="s">
        <v>2628</v>
      </c>
      <c r="G800" s="53" t="s">
        <v>2630</v>
      </c>
      <c r="H800" s="53" t="s">
        <v>1865</v>
      </c>
      <c r="I800" s="57">
        <v>2</v>
      </c>
    </row>
    <row r="801" s="44" customFormat="1" ht="18.5" customHeight="1" spans="1:9">
      <c r="A801" s="54"/>
      <c r="B801" s="54"/>
      <c r="C801" s="53" t="s">
        <v>486</v>
      </c>
      <c r="D801" s="53" t="s">
        <v>1763</v>
      </c>
      <c r="E801" s="53" t="s">
        <v>1762</v>
      </c>
      <c r="F801" s="53" t="s">
        <v>1763</v>
      </c>
      <c r="G801" s="53" t="s">
        <v>2631</v>
      </c>
      <c r="H801" s="53" t="s">
        <v>1865</v>
      </c>
      <c r="I801" s="57">
        <v>3</v>
      </c>
    </row>
    <row r="802" s="44" customFormat="1" ht="18.5" customHeight="1" spans="1:9">
      <c r="A802" s="54"/>
      <c r="B802" s="54"/>
      <c r="C802" s="53" t="s">
        <v>486</v>
      </c>
      <c r="D802" s="53" t="s">
        <v>2052</v>
      </c>
      <c r="E802" s="53" t="s">
        <v>1889</v>
      </c>
      <c r="F802" s="53" t="s">
        <v>1888</v>
      </c>
      <c r="G802" s="53" t="s">
        <v>2632</v>
      </c>
      <c r="H802" s="53" t="s">
        <v>1865</v>
      </c>
      <c r="I802" s="57">
        <v>10</v>
      </c>
    </row>
    <row r="803" s="44" customFormat="1" ht="18.5" customHeight="1" spans="1:9">
      <c r="A803" s="54"/>
      <c r="B803" s="54"/>
      <c r="C803" s="53" t="s">
        <v>486</v>
      </c>
      <c r="D803" s="53" t="s">
        <v>1832</v>
      </c>
      <c r="E803" s="53" t="s">
        <v>1767</v>
      </c>
      <c r="F803" s="53" t="s">
        <v>1768</v>
      </c>
      <c r="G803" s="53" t="s">
        <v>2633</v>
      </c>
      <c r="H803" s="53" t="s">
        <v>1865</v>
      </c>
      <c r="I803" s="57">
        <v>15</v>
      </c>
    </row>
    <row r="804" s="44" customFormat="1" ht="18.5" customHeight="1" spans="1:9">
      <c r="A804" s="54"/>
      <c r="B804" s="54"/>
      <c r="C804" s="53" t="s">
        <v>486</v>
      </c>
      <c r="D804" s="53" t="s">
        <v>1769</v>
      </c>
      <c r="E804" s="53" t="s">
        <v>2000</v>
      </c>
      <c r="F804" s="53" t="s">
        <v>2001</v>
      </c>
      <c r="G804" s="53" t="s">
        <v>1769</v>
      </c>
      <c r="H804" s="53" t="s">
        <v>1865</v>
      </c>
      <c r="I804" s="57">
        <v>50</v>
      </c>
    </row>
    <row r="805" s="44" customFormat="1" ht="18.5" customHeight="1" spans="1:9">
      <c r="A805" s="54"/>
      <c r="B805" s="54"/>
      <c r="C805" s="53" t="s">
        <v>486</v>
      </c>
      <c r="D805" s="53" t="s">
        <v>550</v>
      </c>
      <c r="E805" s="53" t="s">
        <v>1775</v>
      </c>
      <c r="F805" s="53" t="s">
        <v>1776</v>
      </c>
      <c r="G805" s="53" t="s">
        <v>1776</v>
      </c>
      <c r="H805" s="53" t="s">
        <v>1865</v>
      </c>
      <c r="I805" s="57">
        <v>20</v>
      </c>
    </row>
    <row r="806" s="44" customFormat="1" ht="18.5" customHeight="1" spans="1:9">
      <c r="A806" s="54"/>
      <c r="B806" s="54"/>
      <c r="C806" s="53" t="s">
        <v>486</v>
      </c>
      <c r="D806" s="53" t="s">
        <v>1791</v>
      </c>
      <c r="E806" s="53" t="s">
        <v>1809</v>
      </c>
      <c r="F806" s="53" t="s">
        <v>1810</v>
      </c>
      <c r="G806" s="53" t="s">
        <v>2634</v>
      </c>
      <c r="H806" s="53" t="s">
        <v>1865</v>
      </c>
      <c r="I806" s="57">
        <v>20</v>
      </c>
    </row>
    <row r="807" s="44" customFormat="1" ht="18.5" customHeight="1" spans="1:9">
      <c r="A807" s="54"/>
      <c r="B807" s="54"/>
      <c r="C807" s="53" t="s">
        <v>486</v>
      </c>
      <c r="D807" s="53" t="s">
        <v>1897</v>
      </c>
      <c r="E807" s="53" t="s">
        <v>2635</v>
      </c>
      <c r="F807" s="53" t="s">
        <v>1897</v>
      </c>
      <c r="G807" s="53" t="s">
        <v>2636</v>
      </c>
      <c r="H807" s="53" t="s">
        <v>2220</v>
      </c>
      <c r="I807" s="57">
        <v>50</v>
      </c>
    </row>
    <row r="808" s="44" customFormat="1" ht="18.5" customHeight="1" spans="1:9">
      <c r="A808" s="54"/>
      <c r="B808" s="54"/>
      <c r="C808" s="53" t="s">
        <v>486</v>
      </c>
      <c r="D808" s="53" t="s">
        <v>2637</v>
      </c>
      <c r="E808" s="53" t="s">
        <v>2638</v>
      </c>
      <c r="F808" s="53" t="s">
        <v>1782</v>
      </c>
      <c r="G808" s="53" t="s">
        <v>2637</v>
      </c>
      <c r="H808" s="53" t="s">
        <v>2189</v>
      </c>
      <c r="I808" s="57">
        <v>100</v>
      </c>
    </row>
    <row r="809" s="44" customFormat="1" ht="18.5" customHeight="1" spans="1:9">
      <c r="A809" s="54"/>
      <c r="B809" s="54"/>
      <c r="C809" s="53" t="s">
        <v>486</v>
      </c>
      <c r="D809" s="53" t="s">
        <v>1812</v>
      </c>
      <c r="E809" s="53" t="s">
        <v>1813</v>
      </c>
      <c r="F809" s="53" t="s">
        <v>1812</v>
      </c>
      <c r="G809" s="53" t="s">
        <v>1812</v>
      </c>
      <c r="H809" s="53" t="s">
        <v>1865</v>
      </c>
      <c r="I809" s="57">
        <v>20</v>
      </c>
    </row>
    <row r="810" s="44" customFormat="1" ht="18.5" customHeight="1" spans="1:9">
      <c r="A810" s="54"/>
      <c r="B810" s="54"/>
      <c r="C810" s="53" t="s">
        <v>486</v>
      </c>
      <c r="D810" s="53" t="s">
        <v>2639</v>
      </c>
      <c r="E810" s="53" t="s">
        <v>1936</v>
      </c>
      <c r="F810" s="53" t="s">
        <v>1937</v>
      </c>
      <c r="G810" s="53" t="s">
        <v>1937</v>
      </c>
      <c r="H810" s="53" t="s">
        <v>1865</v>
      </c>
      <c r="I810" s="57">
        <v>10</v>
      </c>
    </row>
    <row r="811" s="44" customFormat="1" ht="18.5" customHeight="1" spans="1:9">
      <c r="A811" s="54"/>
      <c r="B811" s="54"/>
      <c r="C811" s="53" t="s">
        <v>486</v>
      </c>
      <c r="D811" s="53" t="s">
        <v>1859</v>
      </c>
      <c r="E811" s="53" t="s">
        <v>1860</v>
      </c>
      <c r="F811" s="53" t="s">
        <v>1859</v>
      </c>
      <c r="G811" s="53" t="s">
        <v>1859</v>
      </c>
      <c r="H811" s="53" t="s">
        <v>1865</v>
      </c>
      <c r="I811" s="57">
        <v>50</v>
      </c>
    </row>
    <row r="812" s="44" customFormat="1" ht="18.5" customHeight="1" spans="1:9">
      <c r="A812" s="55"/>
      <c r="B812" s="55"/>
      <c r="C812" s="53" t="s">
        <v>486</v>
      </c>
      <c r="D812" s="53" t="s">
        <v>2640</v>
      </c>
      <c r="E812" s="53" t="s">
        <v>1907</v>
      </c>
      <c r="F812" s="53" t="s">
        <v>1908</v>
      </c>
      <c r="G812" s="53" t="s">
        <v>2640</v>
      </c>
      <c r="H812" s="53" t="s">
        <v>1865</v>
      </c>
      <c r="I812" s="57">
        <v>240</v>
      </c>
    </row>
    <row r="813" s="44" customFormat="1" ht="18.5" customHeight="1" spans="1:9">
      <c r="A813" s="52" t="s">
        <v>2641</v>
      </c>
      <c r="B813" s="52" t="s">
        <v>189</v>
      </c>
      <c r="C813" s="53" t="s">
        <v>486</v>
      </c>
      <c r="D813" s="53" t="s">
        <v>2642</v>
      </c>
      <c r="E813" s="53" t="s">
        <v>2559</v>
      </c>
      <c r="F813" s="53" t="s">
        <v>2560</v>
      </c>
      <c r="G813" s="53" t="s">
        <v>2643</v>
      </c>
      <c r="H813" s="53" t="s">
        <v>2644</v>
      </c>
      <c r="I813" s="57">
        <v>60</v>
      </c>
    </row>
    <row r="814" s="44" customFormat="1" ht="29.75" customHeight="1" spans="1:9">
      <c r="A814" s="54"/>
      <c r="B814" s="54"/>
      <c r="C814" s="53" t="s">
        <v>486</v>
      </c>
      <c r="D814" s="53" t="s">
        <v>2645</v>
      </c>
      <c r="E814" s="53" t="s">
        <v>2563</v>
      </c>
      <c r="F814" s="53" t="s">
        <v>2113</v>
      </c>
      <c r="G814" s="53" t="s">
        <v>2643</v>
      </c>
      <c r="H814" s="53" t="s">
        <v>2644</v>
      </c>
      <c r="I814" s="57">
        <v>7</v>
      </c>
    </row>
    <row r="815" s="44" customFormat="1" ht="18.5" customHeight="1" spans="1:9">
      <c r="A815" s="54"/>
      <c r="B815" s="54"/>
      <c r="C815" s="53" t="s">
        <v>486</v>
      </c>
      <c r="D815" s="53" t="s">
        <v>2646</v>
      </c>
      <c r="E815" s="53" t="s">
        <v>2647</v>
      </c>
      <c r="F815" s="53" t="s">
        <v>2648</v>
      </c>
      <c r="G815" s="53" t="s">
        <v>2643</v>
      </c>
      <c r="H815" s="53" t="s">
        <v>2644</v>
      </c>
      <c r="I815" s="57">
        <v>40</v>
      </c>
    </row>
    <row r="816" s="44" customFormat="1" ht="18.5" customHeight="1" spans="1:9">
      <c r="A816" s="54"/>
      <c r="B816" s="54"/>
      <c r="C816" s="53" t="s">
        <v>486</v>
      </c>
      <c r="D816" s="53" t="s">
        <v>2649</v>
      </c>
      <c r="E816" s="53" t="s">
        <v>2650</v>
      </c>
      <c r="F816" s="53" t="s">
        <v>2651</v>
      </c>
      <c r="G816" s="53" t="s">
        <v>2643</v>
      </c>
      <c r="H816" s="53" t="s">
        <v>2644</v>
      </c>
      <c r="I816" s="57">
        <v>4</v>
      </c>
    </row>
    <row r="817" s="44" customFormat="1" ht="18.5" customHeight="1" spans="1:9">
      <c r="A817" s="54"/>
      <c r="B817" s="54"/>
      <c r="C817" s="53" t="s">
        <v>486</v>
      </c>
      <c r="D817" s="53" t="s">
        <v>2652</v>
      </c>
      <c r="E817" s="53" t="s">
        <v>2000</v>
      </c>
      <c r="F817" s="53" t="s">
        <v>2001</v>
      </c>
      <c r="G817" s="53" t="s">
        <v>2643</v>
      </c>
      <c r="H817" s="53" t="s">
        <v>2644</v>
      </c>
      <c r="I817" s="57">
        <v>10</v>
      </c>
    </row>
    <row r="818" s="44" customFormat="1" ht="18.5" customHeight="1" spans="1:9">
      <c r="A818" s="54"/>
      <c r="B818" s="54"/>
      <c r="C818" s="53" t="s">
        <v>486</v>
      </c>
      <c r="D818" s="53" t="s">
        <v>2653</v>
      </c>
      <c r="E818" s="53" t="s">
        <v>2063</v>
      </c>
      <c r="F818" s="53" t="s">
        <v>2064</v>
      </c>
      <c r="G818" s="53" t="s">
        <v>2643</v>
      </c>
      <c r="H818" s="53" t="s">
        <v>2644</v>
      </c>
      <c r="I818" s="57">
        <v>10</v>
      </c>
    </row>
    <row r="819" s="44" customFormat="1" ht="18.5" customHeight="1" spans="1:9">
      <c r="A819" s="55"/>
      <c r="B819" s="55"/>
      <c r="C819" s="53" t="s">
        <v>486</v>
      </c>
      <c r="D819" s="53" t="s">
        <v>2654</v>
      </c>
      <c r="E819" s="53" t="s">
        <v>2655</v>
      </c>
      <c r="F819" s="53" t="s">
        <v>2656</v>
      </c>
      <c r="G819" s="53" t="s">
        <v>2643</v>
      </c>
      <c r="H819" s="53" t="s">
        <v>2644</v>
      </c>
      <c r="I819" s="57">
        <v>20</v>
      </c>
    </row>
    <row r="820" s="44" customFormat="1" ht="18.5" customHeight="1" spans="1:9">
      <c r="A820" s="52" t="s">
        <v>2657</v>
      </c>
      <c r="B820" s="52" t="s">
        <v>190</v>
      </c>
      <c r="C820" s="53" t="s">
        <v>486</v>
      </c>
      <c r="D820" s="53" t="s">
        <v>2543</v>
      </c>
      <c r="E820" s="53" t="s">
        <v>1746</v>
      </c>
      <c r="F820" s="53" t="s">
        <v>1747</v>
      </c>
      <c r="G820" s="53" t="s">
        <v>2658</v>
      </c>
      <c r="H820" s="53" t="s">
        <v>2220</v>
      </c>
      <c r="I820" s="57">
        <v>5</v>
      </c>
    </row>
    <row r="821" s="44" customFormat="1" ht="18.5" customHeight="1" spans="1:9">
      <c r="A821" s="54"/>
      <c r="B821" s="54"/>
      <c r="C821" s="53" t="s">
        <v>486</v>
      </c>
      <c r="D821" s="53" t="s">
        <v>2543</v>
      </c>
      <c r="E821" s="53" t="s">
        <v>1746</v>
      </c>
      <c r="F821" s="53" t="s">
        <v>1747</v>
      </c>
      <c r="G821" s="53" t="s">
        <v>2658</v>
      </c>
      <c r="H821" s="53" t="s">
        <v>2220</v>
      </c>
      <c r="I821" s="57">
        <v>3</v>
      </c>
    </row>
    <row r="822" s="44" customFormat="1" ht="18.5" customHeight="1" spans="1:9">
      <c r="A822" s="54"/>
      <c r="B822" s="54"/>
      <c r="C822" s="53" t="s">
        <v>486</v>
      </c>
      <c r="D822" s="53" t="s">
        <v>2543</v>
      </c>
      <c r="E822" s="53" t="s">
        <v>1788</v>
      </c>
      <c r="F822" s="53" t="s">
        <v>1787</v>
      </c>
      <c r="G822" s="53" t="s">
        <v>2658</v>
      </c>
      <c r="H822" s="53" t="s">
        <v>2220</v>
      </c>
      <c r="I822" s="57">
        <v>2</v>
      </c>
    </row>
    <row r="823" s="44" customFormat="1" ht="18.5" customHeight="1" spans="1:9">
      <c r="A823" s="54"/>
      <c r="B823" s="54"/>
      <c r="C823" s="53" t="s">
        <v>486</v>
      </c>
      <c r="D823" s="53" t="s">
        <v>1756</v>
      </c>
      <c r="E823" s="53" t="s">
        <v>1755</v>
      </c>
      <c r="F823" s="53" t="s">
        <v>1756</v>
      </c>
      <c r="G823" s="53" t="s">
        <v>2659</v>
      </c>
      <c r="H823" s="53" t="s">
        <v>2220</v>
      </c>
      <c r="I823" s="57">
        <v>0.3</v>
      </c>
    </row>
    <row r="824" s="44" customFormat="1" ht="18.5" customHeight="1" spans="1:9">
      <c r="A824" s="54"/>
      <c r="B824" s="54"/>
      <c r="C824" s="53" t="s">
        <v>486</v>
      </c>
      <c r="D824" s="53" t="s">
        <v>1764</v>
      </c>
      <c r="E824" s="53" t="s">
        <v>1879</v>
      </c>
      <c r="F824" s="53" t="s">
        <v>1764</v>
      </c>
      <c r="G824" s="53" t="s">
        <v>2660</v>
      </c>
      <c r="H824" s="53" t="s">
        <v>2220</v>
      </c>
      <c r="I824" s="57">
        <v>0.75</v>
      </c>
    </row>
    <row r="825" s="44" customFormat="1" ht="18.5" customHeight="1" spans="1:9">
      <c r="A825" s="54"/>
      <c r="B825" s="54"/>
      <c r="C825" s="53" t="s">
        <v>486</v>
      </c>
      <c r="D825" s="53" t="s">
        <v>1759</v>
      </c>
      <c r="E825" s="53" t="s">
        <v>1760</v>
      </c>
      <c r="F825" s="53" t="s">
        <v>1759</v>
      </c>
      <c r="G825" s="53" t="s">
        <v>2661</v>
      </c>
      <c r="H825" s="53" t="s">
        <v>2220</v>
      </c>
      <c r="I825" s="57">
        <v>3.5</v>
      </c>
    </row>
    <row r="826" s="44" customFormat="1" ht="18.5" customHeight="1" spans="1:9">
      <c r="A826" s="54"/>
      <c r="B826" s="54"/>
      <c r="C826" s="53" t="s">
        <v>486</v>
      </c>
      <c r="D826" s="53" t="s">
        <v>1763</v>
      </c>
      <c r="E826" s="53" t="s">
        <v>1762</v>
      </c>
      <c r="F826" s="53" t="s">
        <v>1763</v>
      </c>
      <c r="G826" s="53" t="s">
        <v>2662</v>
      </c>
      <c r="H826" s="53" t="s">
        <v>2222</v>
      </c>
      <c r="I826" s="57">
        <v>0.5</v>
      </c>
    </row>
    <row r="827" s="44" customFormat="1" ht="18.5" customHeight="1" spans="1:9">
      <c r="A827" s="54"/>
      <c r="B827" s="54"/>
      <c r="C827" s="53" t="s">
        <v>486</v>
      </c>
      <c r="D827" s="53" t="s">
        <v>1832</v>
      </c>
      <c r="E827" s="53" t="s">
        <v>1767</v>
      </c>
      <c r="F827" s="53" t="s">
        <v>1768</v>
      </c>
      <c r="G827" s="53" t="s">
        <v>2663</v>
      </c>
      <c r="H827" s="53" t="s">
        <v>2222</v>
      </c>
      <c r="I827" s="57">
        <v>2.8</v>
      </c>
    </row>
    <row r="828" s="44" customFormat="1" ht="18.5" customHeight="1" spans="1:9">
      <c r="A828" s="54"/>
      <c r="B828" s="54"/>
      <c r="C828" s="53" t="s">
        <v>486</v>
      </c>
      <c r="D828" s="53" t="s">
        <v>1769</v>
      </c>
      <c r="E828" s="53" t="s">
        <v>1919</v>
      </c>
      <c r="F828" s="53" t="s">
        <v>1920</v>
      </c>
      <c r="G828" s="53" t="s">
        <v>2061</v>
      </c>
      <c r="H828" s="53" t="s">
        <v>2220</v>
      </c>
      <c r="I828" s="57">
        <v>2.5</v>
      </c>
    </row>
    <row r="829" s="44" customFormat="1" ht="18.5" customHeight="1" spans="1:9">
      <c r="A829" s="54"/>
      <c r="B829" s="54"/>
      <c r="C829" s="53" t="s">
        <v>486</v>
      </c>
      <c r="D829" s="53" t="s">
        <v>2061</v>
      </c>
      <c r="E829" s="53" t="s">
        <v>1927</v>
      </c>
      <c r="F829" s="53" t="s">
        <v>1928</v>
      </c>
      <c r="G829" s="53" t="s">
        <v>2664</v>
      </c>
      <c r="H829" s="53" t="s">
        <v>2222</v>
      </c>
      <c r="I829" s="57">
        <v>1</v>
      </c>
    </row>
    <row r="830" s="44" customFormat="1" ht="18.5" customHeight="1" spans="1:9">
      <c r="A830" s="54"/>
      <c r="B830" s="54"/>
      <c r="C830" s="53" t="s">
        <v>486</v>
      </c>
      <c r="D830" s="53" t="s">
        <v>2364</v>
      </c>
      <c r="E830" s="53" t="s">
        <v>1927</v>
      </c>
      <c r="F830" s="53" t="s">
        <v>1928</v>
      </c>
      <c r="G830" s="53" t="s">
        <v>2364</v>
      </c>
      <c r="H830" s="53" t="s">
        <v>2222</v>
      </c>
      <c r="I830" s="57">
        <v>1</v>
      </c>
    </row>
    <row r="831" s="44" customFormat="1" ht="18.5" customHeight="1" spans="1:9">
      <c r="A831" s="55"/>
      <c r="B831" s="55"/>
      <c r="C831" s="53" t="s">
        <v>486</v>
      </c>
      <c r="D831" s="53" t="s">
        <v>2066</v>
      </c>
      <c r="E831" s="53" t="s">
        <v>1809</v>
      </c>
      <c r="F831" s="53" t="s">
        <v>1810</v>
      </c>
      <c r="G831" s="53" t="s">
        <v>2665</v>
      </c>
      <c r="H831" s="53" t="s">
        <v>2220</v>
      </c>
      <c r="I831" s="57">
        <v>2</v>
      </c>
    </row>
    <row r="832" s="44" customFormat="1" ht="18.5" customHeight="1" spans="1:9">
      <c r="A832" s="52" t="s">
        <v>2666</v>
      </c>
      <c r="B832" s="52" t="s">
        <v>198</v>
      </c>
      <c r="C832" s="53" t="s">
        <v>2667</v>
      </c>
      <c r="D832" s="53" t="s">
        <v>2029</v>
      </c>
      <c r="E832" s="53" t="s">
        <v>1746</v>
      </c>
      <c r="F832" s="53" t="s">
        <v>1747</v>
      </c>
      <c r="G832" s="53" t="s">
        <v>2668</v>
      </c>
      <c r="H832" s="53" t="s">
        <v>2230</v>
      </c>
      <c r="I832" s="57">
        <v>8</v>
      </c>
    </row>
    <row r="833" s="44" customFormat="1" ht="18.5" customHeight="1" spans="1:9">
      <c r="A833" s="54"/>
      <c r="B833" s="54"/>
      <c r="C833" s="53" t="s">
        <v>2667</v>
      </c>
      <c r="D833" s="53" t="s">
        <v>2669</v>
      </c>
      <c r="E833" s="53" t="s">
        <v>1788</v>
      </c>
      <c r="F833" s="53" t="s">
        <v>1787</v>
      </c>
      <c r="G833" s="53" t="s">
        <v>2670</v>
      </c>
      <c r="H833" s="53" t="s">
        <v>2230</v>
      </c>
      <c r="I833" s="57">
        <v>9</v>
      </c>
    </row>
    <row r="834" s="44" customFormat="1" ht="18.5" customHeight="1" spans="1:9">
      <c r="A834" s="54"/>
      <c r="B834" s="54"/>
      <c r="C834" s="53" t="s">
        <v>2667</v>
      </c>
      <c r="D834" s="53" t="s">
        <v>1758</v>
      </c>
      <c r="E834" s="53" t="s">
        <v>1757</v>
      </c>
      <c r="F834" s="53" t="s">
        <v>1758</v>
      </c>
      <c r="G834" s="53" t="s">
        <v>2671</v>
      </c>
      <c r="H834" s="53" t="s">
        <v>2230</v>
      </c>
      <c r="I834" s="57">
        <v>10</v>
      </c>
    </row>
    <row r="835" s="44" customFormat="1" ht="18.5" customHeight="1" spans="1:9">
      <c r="A835" s="54"/>
      <c r="B835" s="54"/>
      <c r="C835" s="53" t="s">
        <v>2667</v>
      </c>
      <c r="D835" s="53" t="s">
        <v>2013</v>
      </c>
      <c r="E835" s="53" t="s">
        <v>1760</v>
      </c>
      <c r="F835" s="53" t="s">
        <v>1759</v>
      </c>
      <c r="G835" s="53" t="s">
        <v>2672</v>
      </c>
      <c r="H835" s="53" t="s">
        <v>2230</v>
      </c>
      <c r="I835" s="57">
        <v>3</v>
      </c>
    </row>
    <row r="836" s="44" customFormat="1" ht="18.5" customHeight="1" spans="1:9">
      <c r="A836" s="54"/>
      <c r="B836" s="54"/>
      <c r="C836" s="53" t="s">
        <v>486</v>
      </c>
      <c r="D836" s="53" t="s">
        <v>1791</v>
      </c>
      <c r="E836" s="53" t="s">
        <v>1809</v>
      </c>
      <c r="F836" s="53" t="s">
        <v>1810</v>
      </c>
      <c r="G836" s="53" t="s">
        <v>2673</v>
      </c>
      <c r="H836" s="53" t="s">
        <v>1865</v>
      </c>
      <c r="I836" s="57">
        <v>3.6</v>
      </c>
    </row>
    <row r="837" s="44" customFormat="1" ht="18.5" customHeight="1" spans="1:9">
      <c r="A837" s="54"/>
      <c r="B837" s="54"/>
      <c r="C837" s="53" t="s">
        <v>2674</v>
      </c>
      <c r="D837" s="53" t="s">
        <v>2675</v>
      </c>
      <c r="E837" s="53" t="s">
        <v>1902</v>
      </c>
      <c r="F837" s="53" t="s">
        <v>1903</v>
      </c>
      <c r="G837" s="53" t="s">
        <v>2676</v>
      </c>
      <c r="H837" s="53" t="s">
        <v>1778</v>
      </c>
      <c r="I837" s="57">
        <v>100</v>
      </c>
    </row>
    <row r="838" s="44" customFormat="1" ht="18.5" customHeight="1" spans="1:9">
      <c r="A838" s="54"/>
      <c r="B838" s="54"/>
      <c r="C838" s="53" t="s">
        <v>486</v>
      </c>
      <c r="D838" s="53" t="s">
        <v>2675</v>
      </c>
      <c r="E838" s="53" t="s">
        <v>1902</v>
      </c>
      <c r="F838" s="53" t="s">
        <v>1903</v>
      </c>
      <c r="G838" s="53" t="s">
        <v>2677</v>
      </c>
      <c r="H838" s="53" t="s">
        <v>1778</v>
      </c>
      <c r="I838" s="57">
        <v>27.52</v>
      </c>
    </row>
    <row r="839" s="44" customFormat="1" ht="18.5" customHeight="1" spans="1:9">
      <c r="A839" s="54"/>
      <c r="B839" s="54"/>
      <c r="C839" s="53" t="s">
        <v>486</v>
      </c>
      <c r="D839" s="53" t="s">
        <v>2675</v>
      </c>
      <c r="E839" s="53" t="s">
        <v>1902</v>
      </c>
      <c r="F839" s="53" t="s">
        <v>1903</v>
      </c>
      <c r="G839" s="53" t="s">
        <v>2678</v>
      </c>
      <c r="H839" s="53" t="s">
        <v>1778</v>
      </c>
      <c r="I839" s="57">
        <v>20</v>
      </c>
    </row>
    <row r="840" s="44" customFormat="1" ht="18.5" customHeight="1" spans="1:9">
      <c r="A840" s="54"/>
      <c r="B840" s="54"/>
      <c r="C840" s="53" t="s">
        <v>2679</v>
      </c>
      <c r="D840" s="53" t="s">
        <v>2675</v>
      </c>
      <c r="E840" s="53" t="s">
        <v>1902</v>
      </c>
      <c r="F840" s="53" t="s">
        <v>1903</v>
      </c>
      <c r="G840" s="53" t="s">
        <v>2680</v>
      </c>
      <c r="H840" s="53" t="s">
        <v>1778</v>
      </c>
      <c r="I840" s="57">
        <v>100</v>
      </c>
    </row>
    <row r="841" s="44" customFormat="1" ht="18.5" customHeight="1" spans="1:9">
      <c r="A841" s="54"/>
      <c r="B841" s="54"/>
      <c r="C841" s="53" t="s">
        <v>486</v>
      </c>
      <c r="D841" s="53" t="s">
        <v>1933</v>
      </c>
      <c r="E841" s="53" t="s">
        <v>1932</v>
      </c>
      <c r="F841" s="53" t="s">
        <v>1933</v>
      </c>
      <c r="G841" s="53" t="s">
        <v>2681</v>
      </c>
      <c r="H841" s="53" t="s">
        <v>2682</v>
      </c>
      <c r="I841" s="57">
        <v>4.5</v>
      </c>
    </row>
    <row r="842" s="44" customFormat="1" ht="18.5" customHeight="1" spans="1:9">
      <c r="A842" s="54"/>
      <c r="B842" s="54"/>
      <c r="C842" s="53" t="s">
        <v>486</v>
      </c>
      <c r="D842" s="53" t="s">
        <v>1779</v>
      </c>
      <c r="E842" s="53" t="s">
        <v>1801</v>
      </c>
      <c r="F842" s="53" t="s">
        <v>1779</v>
      </c>
      <c r="G842" s="53" t="s">
        <v>2683</v>
      </c>
      <c r="H842" s="53" t="s">
        <v>1865</v>
      </c>
      <c r="I842" s="57">
        <v>6.5</v>
      </c>
    </row>
    <row r="843" s="44" customFormat="1" ht="18.5" customHeight="1" spans="1:9">
      <c r="A843" s="54"/>
      <c r="B843" s="54"/>
      <c r="C843" s="53" t="s">
        <v>2679</v>
      </c>
      <c r="D843" s="53" t="s">
        <v>2684</v>
      </c>
      <c r="E843" s="53" t="s">
        <v>1801</v>
      </c>
      <c r="F843" s="53" t="s">
        <v>1779</v>
      </c>
      <c r="G843" s="53" t="s">
        <v>2684</v>
      </c>
      <c r="H843" s="53" t="s">
        <v>1865</v>
      </c>
      <c r="I843" s="57">
        <v>18</v>
      </c>
    </row>
    <row r="844" s="44" customFormat="1" ht="18.5" customHeight="1" spans="1:9">
      <c r="A844" s="54"/>
      <c r="B844" s="54"/>
      <c r="C844" s="53" t="s">
        <v>2674</v>
      </c>
      <c r="D844" s="53" t="s">
        <v>1779</v>
      </c>
      <c r="E844" s="53" t="s">
        <v>1801</v>
      </c>
      <c r="F844" s="53" t="s">
        <v>1779</v>
      </c>
      <c r="G844" s="53" t="s">
        <v>2685</v>
      </c>
      <c r="H844" s="53" t="s">
        <v>1865</v>
      </c>
      <c r="I844" s="57">
        <v>20</v>
      </c>
    </row>
    <row r="845" s="44" customFormat="1" ht="29" customHeight="1" spans="1:9">
      <c r="A845" s="55"/>
      <c r="B845" s="55"/>
      <c r="C845" s="53" t="s">
        <v>2686</v>
      </c>
      <c r="D845" s="53" t="s">
        <v>1859</v>
      </c>
      <c r="E845" s="53" t="s">
        <v>1860</v>
      </c>
      <c r="F845" s="53" t="s">
        <v>1859</v>
      </c>
      <c r="G845" s="53" t="s">
        <v>2687</v>
      </c>
      <c r="H845" s="53" t="s">
        <v>1778</v>
      </c>
      <c r="I845" s="57">
        <v>800</v>
      </c>
    </row>
    <row r="846" s="44" customFormat="1" ht="41" customHeight="1" spans="1:9">
      <c r="A846" s="52" t="s">
        <v>2688</v>
      </c>
      <c r="B846" s="52" t="s">
        <v>200</v>
      </c>
      <c r="C846" s="53" t="s">
        <v>2689</v>
      </c>
      <c r="D846" s="53" t="s">
        <v>2690</v>
      </c>
      <c r="E846" s="53"/>
      <c r="F846" s="53"/>
      <c r="G846" s="53"/>
      <c r="H846" s="53"/>
      <c r="I846" s="57">
        <v>20</v>
      </c>
    </row>
    <row r="847" s="44" customFormat="1" ht="18.5" customHeight="1" spans="1:9">
      <c r="A847" s="54"/>
      <c r="B847" s="54"/>
      <c r="C847" s="53" t="s">
        <v>2691</v>
      </c>
      <c r="D847" s="53" t="s">
        <v>2692</v>
      </c>
      <c r="E847" s="53"/>
      <c r="F847" s="53"/>
      <c r="G847" s="53"/>
      <c r="H847" s="53"/>
      <c r="I847" s="57">
        <v>40</v>
      </c>
    </row>
    <row r="848" s="44" customFormat="1" ht="18.5" customHeight="1" spans="1:9">
      <c r="A848" s="54"/>
      <c r="B848" s="54"/>
      <c r="C848" s="53" t="s">
        <v>2693</v>
      </c>
      <c r="D848" s="53" t="s">
        <v>2693</v>
      </c>
      <c r="E848" s="53"/>
      <c r="F848" s="53"/>
      <c r="G848" s="53"/>
      <c r="H848" s="53"/>
      <c r="I848" s="57">
        <v>25</v>
      </c>
    </row>
    <row r="849" s="44" customFormat="1" ht="18.5" customHeight="1" spans="1:9">
      <c r="A849" s="54"/>
      <c r="B849" s="54"/>
      <c r="C849" s="53" t="s">
        <v>2694</v>
      </c>
      <c r="D849" s="53" t="s">
        <v>2694</v>
      </c>
      <c r="E849" s="53"/>
      <c r="F849" s="53"/>
      <c r="G849" s="53"/>
      <c r="H849" s="53"/>
      <c r="I849" s="57">
        <v>200</v>
      </c>
    </row>
    <row r="850" s="44" customFormat="1" ht="29" customHeight="1" spans="1:9">
      <c r="A850" s="54"/>
      <c r="B850" s="54"/>
      <c r="C850" s="53" t="s">
        <v>2689</v>
      </c>
      <c r="D850" s="53" t="s">
        <v>2695</v>
      </c>
      <c r="E850" s="53"/>
      <c r="F850" s="53"/>
      <c r="G850" s="53"/>
      <c r="H850" s="53"/>
      <c r="I850" s="57">
        <v>10</v>
      </c>
    </row>
    <row r="851" s="44" customFormat="1" ht="29" customHeight="1" spans="1:9">
      <c r="A851" s="54"/>
      <c r="B851" s="54"/>
      <c r="C851" s="53" t="s">
        <v>2696</v>
      </c>
      <c r="D851" s="53" t="s">
        <v>2696</v>
      </c>
      <c r="E851" s="53"/>
      <c r="F851" s="53"/>
      <c r="G851" s="53"/>
      <c r="H851" s="53"/>
      <c r="I851" s="57">
        <v>20</v>
      </c>
    </row>
    <row r="852" s="44" customFormat="1" ht="41" customHeight="1" spans="1:9">
      <c r="A852" s="54"/>
      <c r="B852" s="54"/>
      <c r="C852" s="53" t="s">
        <v>2689</v>
      </c>
      <c r="D852" s="53" t="s">
        <v>2697</v>
      </c>
      <c r="E852" s="53"/>
      <c r="F852" s="53"/>
      <c r="G852" s="53"/>
      <c r="H852" s="53"/>
      <c r="I852" s="57">
        <v>14</v>
      </c>
    </row>
    <row r="853" s="44" customFormat="1" ht="18.5" customHeight="1" spans="1:9">
      <c r="A853" s="54"/>
      <c r="B853" s="54"/>
      <c r="C853" s="53" t="s">
        <v>2698</v>
      </c>
      <c r="D853" s="53" t="s">
        <v>2699</v>
      </c>
      <c r="E853" s="53"/>
      <c r="F853" s="53"/>
      <c r="G853" s="53"/>
      <c r="H853" s="53"/>
      <c r="I853" s="57">
        <v>20</v>
      </c>
    </row>
    <row r="854" s="44" customFormat="1" ht="18.5" customHeight="1" spans="1:9">
      <c r="A854" s="54"/>
      <c r="B854" s="54"/>
      <c r="C854" s="53" t="s">
        <v>2700</v>
      </c>
      <c r="D854" s="53" t="s">
        <v>2701</v>
      </c>
      <c r="E854" s="53"/>
      <c r="F854" s="53"/>
      <c r="G854" s="53"/>
      <c r="H854" s="53"/>
      <c r="I854" s="57">
        <v>20</v>
      </c>
    </row>
    <row r="855" s="44" customFormat="1" ht="53" customHeight="1" spans="1:9">
      <c r="A855" s="54"/>
      <c r="B855" s="54"/>
      <c r="C855" s="53" t="s">
        <v>2689</v>
      </c>
      <c r="D855" s="53" t="s">
        <v>2702</v>
      </c>
      <c r="E855" s="53"/>
      <c r="F855" s="53"/>
      <c r="G855" s="53"/>
      <c r="H855" s="53"/>
      <c r="I855" s="57">
        <v>98</v>
      </c>
    </row>
    <row r="856" s="44" customFormat="1" ht="18.5" customHeight="1" spans="1:9">
      <c r="A856" s="54"/>
      <c r="B856" s="54"/>
      <c r="C856" s="53" t="s">
        <v>2703</v>
      </c>
      <c r="D856" s="53" t="s">
        <v>2704</v>
      </c>
      <c r="E856" s="53"/>
      <c r="F856" s="53"/>
      <c r="G856" s="53"/>
      <c r="H856" s="53"/>
      <c r="I856" s="57">
        <v>150</v>
      </c>
    </row>
    <row r="857" s="44" customFormat="1" ht="29.75" customHeight="1" spans="1:9">
      <c r="A857" s="54"/>
      <c r="B857" s="54"/>
      <c r="C857" s="53" t="s">
        <v>2705</v>
      </c>
      <c r="D857" s="53" t="s">
        <v>2706</v>
      </c>
      <c r="E857" s="53"/>
      <c r="F857" s="53"/>
      <c r="G857" s="53"/>
      <c r="H857" s="53"/>
      <c r="I857" s="57">
        <v>100</v>
      </c>
    </row>
    <row r="858" s="44" customFormat="1" ht="41" customHeight="1" spans="1:9">
      <c r="A858" s="54"/>
      <c r="B858" s="54"/>
      <c r="C858" s="53" t="s">
        <v>2689</v>
      </c>
      <c r="D858" s="53" t="s">
        <v>2707</v>
      </c>
      <c r="E858" s="53"/>
      <c r="F858" s="53"/>
      <c r="G858" s="53"/>
      <c r="H858" s="53"/>
      <c r="I858" s="57">
        <v>40</v>
      </c>
    </row>
    <row r="859" s="44" customFormat="1" ht="18.5" customHeight="1" spans="1:9">
      <c r="A859" s="54"/>
      <c r="B859" s="54"/>
      <c r="C859" s="53" t="s">
        <v>2708</v>
      </c>
      <c r="D859" s="53" t="s">
        <v>2708</v>
      </c>
      <c r="E859" s="53"/>
      <c r="F859" s="53"/>
      <c r="G859" s="53"/>
      <c r="H859" s="53"/>
      <c r="I859" s="57">
        <v>25</v>
      </c>
    </row>
    <row r="860" s="44" customFormat="1" ht="18.5" customHeight="1" spans="1:9">
      <c r="A860" s="54"/>
      <c r="B860" s="54"/>
      <c r="C860" s="53" t="s">
        <v>2709</v>
      </c>
      <c r="D860" s="53" t="s">
        <v>2709</v>
      </c>
      <c r="E860" s="53"/>
      <c r="F860" s="53"/>
      <c r="G860" s="53"/>
      <c r="H860" s="53"/>
      <c r="I860" s="57">
        <v>10</v>
      </c>
    </row>
    <row r="861" s="44" customFormat="1" ht="41" customHeight="1" spans="1:9">
      <c r="A861" s="54"/>
      <c r="B861" s="54"/>
      <c r="C861" s="53" t="s">
        <v>2689</v>
      </c>
      <c r="D861" s="53" t="s">
        <v>2710</v>
      </c>
      <c r="E861" s="53"/>
      <c r="F861" s="53"/>
      <c r="G861" s="53"/>
      <c r="H861" s="53"/>
      <c r="I861" s="57">
        <v>50</v>
      </c>
    </row>
    <row r="862" s="44" customFormat="1" ht="29" customHeight="1" spans="1:9">
      <c r="A862" s="54"/>
      <c r="B862" s="54"/>
      <c r="C862" s="53" t="s">
        <v>2711</v>
      </c>
      <c r="D862" s="53" t="s">
        <v>2711</v>
      </c>
      <c r="E862" s="53"/>
      <c r="F862" s="53"/>
      <c r="G862" s="53"/>
      <c r="H862" s="53"/>
      <c r="I862" s="57">
        <v>30</v>
      </c>
    </row>
    <row r="863" s="44" customFormat="1" ht="29" customHeight="1" spans="1:9">
      <c r="A863" s="54"/>
      <c r="B863" s="54"/>
      <c r="C863" s="53" t="s">
        <v>2689</v>
      </c>
      <c r="D863" s="53" t="s">
        <v>2712</v>
      </c>
      <c r="E863" s="53"/>
      <c r="F863" s="53"/>
      <c r="G863" s="53"/>
      <c r="H863" s="53"/>
      <c r="I863" s="57">
        <v>15</v>
      </c>
    </row>
    <row r="864" s="44" customFormat="1" ht="29" customHeight="1" spans="1:9">
      <c r="A864" s="54"/>
      <c r="B864" s="54"/>
      <c r="C864" s="53" t="s">
        <v>2713</v>
      </c>
      <c r="D864" s="53" t="s">
        <v>2713</v>
      </c>
      <c r="E864" s="53"/>
      <c r="F864" s="53"/>
      <c r="G864" s="53"/>
      <c r="H864" s="53"/>
      <c r="I864" s="57">
        <v>1200</v>
      </c>
    </row>
    <row r="865" s="44" customFormat="1" ht="29" customHeight="1" spans="1:9">
      <c r="A865" s="54"/>
      <c r="B865" s="54"/>
      <c r="C865" s="53" t="s">
        <v>2714</v>
      </c>
      <c r="D865" s="53" t="s">
        <v>2714</v>
      </c>
      <c r="E865" s="53"/>
      <c r="F865" s="53"/>
      <c r="G865" s="53"/>
      <c r="H865" s="53"/>
      <c r="I865" s="57">
        <v>50</v>
      </c>
    </row>
    <row r="866" s="44" customFormat="1" ht="18.5" customHeight="1" spans="1:9">
      <c r="A866" s="54"/>
      <c r="B866" s="54"/>
      <c r="C866" s="53" t="s">
        <v>2715</v>
      </c>
      <c r="D866" s="53" t="s">
        <v>2716</v>
      </c>
      <c r="E866" s="53"/>
      <c r="F866" s="53"/>
      <c r="G866" s="53"/>
      <c r="H866" s="53"/>
      <c r="I866" s="57">
        <v>100</v>
      </c>
    </row>
    <row r="867" s="44" customFormat="1" ht="53.75" customHeight="1" spans="1:9">
      <c r="A867" s="55"/>
      <c r="B867" s="55"/>
      <c r="C867" s="53" t="s">
        <v>2689</v>
      </c>
      <c r="D867" s="53" t="s">
        <v>2717</v>
      </c>
      <c r="E867" s="53"/>
      <c r="F867" s="53"/>
      <c r="G867" s="53"/>
      <c r="H867" s="53"/>
      <c r="I867" s="57">
        <v>3</v>
      </c>
    </row>
    <row r="868" s="44" customFormat="1" ht="18.5" customHeight="1" spans="1:9">
      <c r="A868" s="52" t="s">
        <v>2718</v>
      </c>
      <c r="B868" s="52" t="s">
        <v>202</v>
      </c>
      <c r="C868" s="53" t="s">
        <v>486</v>
      </c>
      <c r="D868" s="53" t="s">
        <v>1747</v>
      </c>
      <c r="E868" s="53" t="s">
        <v>1746</v>
      </c>
      <c r="F868" s="53" t="s">
        <v>1747</v>
      </c>
      <c r="G868" s="53" t="s">
        <v>2113</v>
      </c>
      <c r="H868" s="53" t="s">
        <v>1865</v>
      </c>
      <c r="I868" s="57">
        <v>1.95</v>
      </c>
    </row>
    <row r="869" s="44" customFormat="1" ht="18.5" customHeight="1" spans="1:9">
      <c r="A869" s="54"/>
      <c r="B869" s="54"/>
      <c r="C869" s="53" t="s">
        <v>486</v>
      </c>
      <c r="D869" s="53" t="s">
        <v>1787</v>
      </c>
      <c r="E869" s="53" t="s">
        <v>1788</v>
      </c>
      <c r="F869" s="53" t="s">
        <v>1787</v>
      </c>
      <c r="G869" s="53" t="s">
        <v>2113</v>
      </c>
      <c r="H869" s="53" t="s">
        <v>1865</v>
      </c>
      <c r="I869" s="57">
        <v>0.65</v>
      </c>
    </row>
    <row r="870" s="44" customFormat="1" ht="18.5" customHeight="1" spans="1:9">
      <c r="A870" s="54"/>
      <c r="B870" s="54"/>
      <c r="C870" s="53" t="s">
        <v>486</v>
      </c>
      <c r="D870" s="53" t="s">
        <v>1758</v>
      </c>
      <c r="E870" s="53" t="s">
        <v>1757</v>
      </c>
      <c r="F870" s="53" t="s">
        <v>1758</v>
      </c>
      <c r="G870" s="53" t="s">
        <v>2113</v>
      </c>
      <c r="H870" s="53" t="s">
        <v>1865</v>
      </c>
      <c r="I870" s="57">
        <v>3</v>
      </c>
    </row>
    <row r="871" s="44" customFormat="1" ht="18.5" customHeight="1" spans="1:9">
      <c r="A871" s="54"/>
      <c r="B871" s="54"/>
      <c r="C871" s="53" t="s">
        <v>486</v>
      </c>
      <c r="D871" s="53" t="s">
        <v>1763</v>
      </c>
      <c r="E871" s="53" t="s">
        <v>1762</v>
      </c>
      <c r="F871" s="53" t="s">
        <v>1763</v>
      </c>
      <c r="G871" s="53" t="s">
        <v>2113</v>
      </c>
      <c r="H871" s="53" t="s">
        <v>1865</v>
      </c>
      <c r="I871" s="57">
        <v>0.15</v>
      </c>
    </row>
    <row r="872" s="44" customFormat="1" ht="18.5" customHeight="1" spans="1:9">
      <c r="A872" s="54"/>
      <c r="B872" s="54"/>
      <c r="C872" s="53" t="s">
        <v>486</v>
      </c>
      <c r="D872" s="53" t="s">
        <v>1791</v>
      </c>
      <c r="E872" s="53" t="s">
        <v>1809</v>
      </c>
      <c r="F872" s="53" t="s">
        <v>1810</v>
      </c>
      <c r="G872" s="53" t="s">
        <v>2120</v>
      </c>
      <c r="H872" s="53" t="s">
        <v>1865</v>
      </c>
      <c r="I872" s="57">
        <v>0.9</v>
      </c>
    </row>
    <row r="873" s="44" customFormat="1" ht="18.5" customHeight="1" spans="1:9">
      <c r="A873" s="55"/>
      <c r="B873" s="55"/>
      <c r="C873" s="53" t="s">
        <v>486</v>
      </c>
      <c r="D873" s="53" t="s">
        <v>2071</v>
      </c>
      <c r="E873" s="53" t="s">
        <v>2072</v>
      </c>
      <c r="F873" s="53" t="s">
        <v>2071</v>
      </c>
      <c r="G873" s="53" t="s">
        <v>2120</v>
      </c>
      <c r="H873" s="53" t="s">
        <v>1865</v>
      </c>
      <c r="I873" s="57">
        <v>0.6</v>
      </c>
    </row>
    <row r="874" s="44" customFormat="1" ht="29" customHeight="1" spans="1:9">
      <c r="A874" s="53" t="s">
        <v>2719</v>
      </c>
      <c r="B874" s="53" t="s">
        <v>204</v>
      </c>
      <c r="C874" s="53" t="s">
        <v>2720</v>
      </c>
      <c r="D874" s="53" t="s">
        <v>549</v>
      </c>
      <c r="E874" s="53"/>
      <c r="F874" s="53"/>
      <c r="G874" s="53"/>
      <c r="H874" s="53"/>
      <c r="I874" s="57">
        <v>0.74</v>
      </c>
    </row>
    <row r="875" s="44" customFormat="1" ht="18.5" customHeight="1" spans="1:9">
      <c r="A875" s="52" t="s">
        <v>2721</v>
      </c>
      <c r="B875" s="52" t="s">
        <v>206</v>
      </c>
      <c r="C875" s="53" t="s">
        <v>486</v>
      </c>
      <c r="D875" s="53" t="s">
        <v>2722</v>
      </c>
      <c r="E875" s="53" t="s">
        <v>1767</v>
      </c>
      <c r="F875" s="53" t="s">
        <v>1768</v>
      </c>
      <c r="G875" s="53" t="s">
        <v>2330</v>
      </c>
      <c r="H875" s="53" t="s">
        <v>2723</v>
      </c>
      <c r="I875" s="57">
        <v>0.3</v>
      </c>
    </row>
    <row r="876" s="44" customFormat="1" ht="18.5" customHeight="1" spans="1:9">
      <c r="A876" s="54"/>
      <c r="B876" s="54"/>
      <c r="C876" s="53" t="s">
        <v>486</v>
      </c>
      <c r="D876" s="53" t="s">
        <v>2722</v>
      </c>
      <c r="E876" s="53" t="s">
        <v>1767</v>
      </c>
      <c r="F876" s="53" t="s">
        <v>1768</v>
      </c>
      <c r="G876" s="53" t="s">
        <v>2329</v>
      </c>
      <c r="H876" s="53" t="s">
        <v>2724</v>
      </c>
      <c r="I876" s="57">
        <v>1.4</v>
      </c>
    </row>
    <row r="877" s="44" customFormat="1" ht="18.5" customHeight="1" spans="1:9">
      <c r="A877" s="54"/>
      <c r="B877" s="54"/>
      <c r="C877" s="53" t="s">
        <v>486</v>
      </c>
      <c r="D877" s="53" t="s">
        <v>2722</v>
      </c>
      <c r="E877" s="53" t="s">
        <v>1923</v>
      </c>
      <c r="F877" s="53" t="s">
        <v>1924</v>
      </c>
      <c r="G877" s="53" t="s">
        <v>2725</v>
      </c>
      <c r="H877" s="53" t="s">
        <v>1785</v>
      </c>
      <c r="I877" s="57">
        <v>0.28</v>
      </c>
    </row>
    <row r="878" s="44" customFormat="1" ht="18.5" customHeight="1" spans="1:9">
      <c r="A878" s="54"/>
      <c r="B878" s="54"/>
      <c r="C878" s="53" t="s">
        <v>486</v>
      </c>
      <c r="D878" s="53" t="s">
        <v>2722</v>
      </c>
      <c r="E878" s="53" t="s">
        <v>1927</v>
      </c>
      <c r="F878" s="53" t="s">
        <v>1928</v>
      </c>
      <c r="G878" s="53" t="s">
        <v>2726</v>
      </c>
      <c r="H878" s="53" t="s">
        <v>1748</v>
      </c>
      <c r="I878" s="57">
        <v>0.78</v>
      </c>
    </row>
    <row r="879" s="44" customFormat="1" ht="18.5" customHeight="1" spans="1:9">
      <c r="A879" s="54"/>
      <c r="B879" s="54"/>
      <c r="C879" s="53" t="s">
        <v>486</v>
      </c>
      <c r="D879" s="53" t="s">
        <v>2722</v>
      </c>
      <c r="E879" s="53" t="s">
        <v>2727</v>
      </c>
      <c r="F879" s="53" t="s">
        <v>2728</v>
      </c>
      <c r="G879" s="53" t="s">
        <v>2729</v>
      </c>
      <c r="H879" s="53" t="s">
        <v>1785</v>
      </c>
      <c r="I879" s="57">
        <v>1.2</v>
      </c>
    </row>
    <row r="880" s="44" customFormat="1" ht="18.5" customHeight="1" spans="1:9">
      <c r="A880" s="54"/>
      <c r="B880" s="54"/>
      <c r="C880" s="53" t="s">
        <v>486</v>
      </c>
      <c r="D880" s="53" t="s">
        <v>2722</v>
      </c>
      <c r="E880" s="53" t="s">
        <v>1806</v>
      </c>
      <c r="F880" s="53" t="s">
        <v>1807</v>
      </c>
      <c r="G880" s="53" t="s">
        <v>2502</v>
      </c>
      <c r="H880" s="53" t="s">
        <v>1785</v>
      </c>
      <c r="I880" s="57">
        <v>0.85</v>
      </c>
    </row>
    <row r="881" s="44" customFormat="1" ht="18.5" customHeight="1" spans="1:9">
      <c r="A881" s="54"/>
      <c r="B881" s="54"/>
      <c r="C881" s="53" t="s">
        <v>486</v>
      </c>
      <c r="D881" s="53" t="s">
        <v>2722</v>
      </c>
      <c r="E881" s="53" t="s">
        <v>1809</v>
      </c>
      <c r="F881" s="53" t="s">
        <v>1810</v>
      </c>
      <c r="G881" s="53" t="s">
        <v>2730</v>
      </c>
      <c r="H881" s="53" t="s">
        <v>1778</v>
      </c>
      <c r="I881" s="57">
        <v>0.45</v>
      </c>
    </row>
    <row r="882" s="44" customFormat="1" ht="18.5" customHeight="1" spans="1:9">
      <c r="A882" s="54"/>
      <c r="B882" s="54"/>
      <c r="C882" s="53" t="s">
        <v>486</v>
      </c>
      <c r="D882" s="53" t="s">
        <v>1812</v>
      </c>
      <c r="E882" s="53" t="s">
        <v>1813</v>
      </c>
      <c r="F882" s="53" t="s">
        <v>1812</v>
      </c>
      <c r="G882" s="53" t="s">
        <v>2731</v>
      </c>
      <c r="H882" s="53" t="s">
        <v>2226</v>
      </c>
      <c r="I882" s="57">
        <v>0.5</v>
      </c>
    </row>
    <row r="883" s="44" customFormat="1" ht="18.5" customHeight="1" spans="1:9">
      <c r="A883" s="55"/>
      <c r="B883" s="55"/>
      <c r="C883" s="53" t="s">
        <v>486</v>
      </c>
      <c r="D883" s="53" t="s">
        <v>1779</v>
      </c>
      <c r="E883" s="53" t="s">
        <v>1801</v>
      </c>
      <c r="F883" s="53" t="s">
        <v>1779</v>
      </c>
      <c r="G883" s="53" t="s">
        <v>2017</v>
      </c>
      <c r="H883" s="53" t="s">
        <v>1778</v>
      </c>
      <c r="I883" s="57">
        <v>0.5</v>
      </c>
    </row>
    <row r="884" s="44" customFormat="1" ht="18.5" customHeight="1" spans="1:9">
      <c r="A884" s="52" t="s">
        <v>2732</v>
      </c>
      <c r="B884" s="52" t="s">
        <v>208</v>
      </c>
      <c r="C884" s="53" t="s">
        <v>2733</v>
      </c>
      <c r="D884" s="53" t="s">
        <v>1791</v>
      </c>
      <c r="E884" s="53" t="s">
        <v>1809</v>
      </c>
      <c r="F884" s="53" t="s">
        <v>1810</v>
      </c>
      <c r="G884" s="53" t="s">
        <v>1791</v>
      </c>
      <c r="H884" s="53" t="s">
        <v>1778</v>
      </c>
      <c r="I884" s="57">
        <v>2</v>
      </c>
    </row>
    <row r="885" s="44" customFormat="1" ht="18.5" customHeight="1" spans="1:9">
      <c r="A885" s="54"/>
      <c r="B885" s="54"/>
      <c r="C885" s="53" t="s">
        <v>2733</v>
      </c>
      <c r="D885" s="53" t="s">
        <v>2071</v>
      </c>
      <c r="E885" s="53" t="s">
        <v>2072</v>
      </c>
      <c r="F885" s="53" t="s">
        <v>2071</v>
      </c>
      <c r="G885" s="53" t="s">
        <v>2071</v>
      </c>
      <c r="H885" s="53" t="s">
        <v>1865</v>
      </c>
      <c r="I885" s="57">
        <v>1</v>
      </c>
    </row>
    <row r="886" s="44" customFormat="1" ht="18.5" customHeight="1" spans="1:9">
      <c r="A886" s="54"/>
      <c r="B886" s="54"/>
      <c r="C886" s="53" t="s">
        <v>2733</v>
      </c>
      <c r="D886" s="53" t="s">
        <v>2556</v>
      </c>
      <c r="E886" s="53" t="s">
        <v>2734</v>
      </c>
      <c r="F886" s="53" t="s">
        <v>2735</v>
      </c>
      <c r="G886" s="53" t="s">
        <v>2556</v>
      </c>
      <c r="H886" s="53" t="s">
        <v>1778</v>
      </c>
      <c r="I886" s="57">
        <v>64</v>
      </c>
    </row>
    <row r="887" s="44" customFormat="1" ht="18.5" customHeight="1" spans="1:9">
      <c r="A887" s="54"/>
      <c r="B887" s="54"/>
      <c r="C887" s="53" t="s">
        <v>2733</v>
      </c>
      <c r="D887" s="53" t="s">
        <v>2736</v>
      </c>
      <c r="E887" s="53" t="s">
        <v>1907</v>
      </c>
      <c r="F887" s="53" t="s">
        <v>1908</v>
      </c>
      <c r="G887" s="53" t="s">
        <v>2736</v>
      </c>
      <c r="H887" s="53" t="s">
        <v>1778</v>
      </c>
      <c r="I887" s="57">
        <v>3</v>
      </c>
    </row>
    <row r="888" s="44" customFormat="1" ht="18.5" customHeight="1" spans="1:9">
      <c r="A888" s="54"/>
      <c r="B888" s="54"/>
      <c r="C888" s="53" t="s">
        <v>2733</v>
      </c>
      <c r="D888" s="53" t="s">
        <v>2737</v>
      </c>
      <c r="E888" s="53" t="s">
        <v>1907</v>
      </c>
      <c r="F888" s="53" t="s">
        <v>1908</v>
      </c>
      <c r="G888" s="53" t="s">
        <v>2737</v>
      </c>
      <c r="H888" s="53" t="s">
        <v>1865</v>
      </c>
      <c r="I888" s="57">
        <v>6</v>
      </c>
    </row>
    <row r="889" s="44" customFormat="1" ht="18.5" customHeight="1" spans="1:9">
      <c r="A889" s="54"/>
      <c r="B889" s="54"/>
      <c r="C889" s="53" t="s">
        <v>2738</v>
      </c>
      <c r="D889" s="53" t="s">
        <v>2739</v>
      </c>
      <c r="E889" s="53" t="s">
        <v>1907</v>
      </c>
      <c r="F889" s="53" t="s">
        <v>1908</v>
      </c>
      <c r="G889" s="53" t="s">
        <v>2740</v>
      </c>
      <c r="H889" s="53" t="s">
        <v>1754</v>
      </c>
      <c r="I889" s="57">
        <v>16</v>
      </c>
    </row>
    <row r="890" s="44" customFormat="1" ht="18.5" customHeight="1" spans="1:9">
      <c r="A890" s="54"/>
      <c r="B890" s="54"/>
      <c r="C890" s="53" t="s">
        <v>2733</v>
      </c>
      <c r="D890" s="53" t="s">
        <v>1937</v>
      </c>
      <c r="E890" s="53" t="s">
        <v>1907</v>
      </c>
      <c r="F890" s="53" t="s">
        <v>1908</v>
      </c>
      <c r="G890" s="53" t="s">
        <v>1937</v>
      </c>
      <c r="H890" s="53" t="s">
        <v>2741</v>
      </c>
      <c r="I890" s="57">
        <v>3</v>
      </c>
    </row>
    <row r="891" s="44" customFormat="1" ht="18.5" customHeight="1" spans="1:9">
      <c r="A891" s="55"/>
      <c r="B891" s="55"/>
      <c r="C891" s="53" t="s">
        <v>2733</v>
      </c>
      <c r="D891" s="53" t="s">
        <v>1812</v>
      </c>
      <c r="E891" s="53" t="s">
        <v>1907</v>
      </c>
      <c r="F891" s="53" t="s">
        <v>1908</v>
      </c>
      <c r="G891" s="53" t="s">
        <v>1812</v>
      </c>
      <c r="H891" s="53" t="s">
        <v>2741</v>
      </c>
      <c r="I891" s="57">
        <v>4</v>
      </c>
    </row>
    <row r="892" s="44" customFormat="1" ht="18.5" customHeight="1" spans="1:9">
      <c r="A892" s="52" t="s">
        <v>2742</v>
      </c>
      <c r="B892" s="52" t="s">
        <v>210</v>
      </c>
      <c r="C892" s="53" t="s">
        <v>486</v>
      </c>
      <c r="D892" s="53" t="s">
        <v>2722</v>
      </c>
      <c r="E892" s="53" t="s">
        <v>1746</v>
      </c>
      <c r="F892" s="53" t="s">
        <v>1747</v>
      </c>
      <c r="G892" s="53" t="s">
        <v>2743</v>
      </c>
      <c r="H892" s="53" t="s">
        <v>1778</v>
      </c>
      <c r="I892" s="57">
        <v>5.6</v>
      </c>
    </row>
    <row r="893" s="44" customFormat="1" ht="18.5" customHeight="1" spans="1:9">
      <c r="A893" s="54"/>
      <c r="B893" s="54"/>
      <c r="C893" s="53" t="s">
        <v>486</v>
      </c>
      <c r="D893" s="53" t="s">
        <v>2722</v>
      </c>
      <c r="E893" s="53" t="s">
        <v>1788</v>
      </c>
      <c r="F893" s="53" t="s">
        <v>1787</v>
      </c>
      <c r="G893" s="53" t="s">
        <v>2329</v>
      </c>
      <c r="H893" s="53" t="s">
        <v>1778</v>
      </c>
      <c r="I893" s="57">
        <v>2</v>
      </c>
    </row>
    <row r="894" s="44" customFormat="1" ht="18.5" customHeight="1" spans="1:9">
      <c r="A894" s="54"/>
      <c r="B894" s="54"/>
      <c r="C894" s="53" t="s">
        <v>486</v>
      </c>
      <c r="D894" s="53" t="s">
        <v>2722</v>
      </c>
      <c r="E894" s="53" t="s">
        <v>2247</v>
      </c>
      <c r="F894" s="53" t="s">
        <v>2248</v>
      </c>
      <c r="G894" s="53" t="s">
        <v>1990</v>
      </c>
      <c r="H894" s="53" t="s">
        <v>2226</v>
      </c>
      <c r="I894" s="57">
        <v>0.45</v>
      </c>
    </row>
    <row r="895" s="44" customFormat="1" ht="18.5" customHeight="1" spans="1:9">
      <c r="A895" s="54"/>
      <c r="B895" s="54"/>
      <c r="C895" s="53" t="s">
        <v>486</v>
      </c>
      <c r="D895" s="53" t="s">
        <v>2722</v>
      </c>
      <c r="E895" s="53" t="s">
        <v>1879</v>
      </c>
      <c r="F895" s="53" t="s">
        <v>1764</v>
      </c>
      <c r="G895" s="53" t="s">
        <v>2328</v>
      </c>
      <c r="H895" s="53" t="s">
        <v>1778</v>
      </c>
      <c r="I895" s="57">
        <v>1.8</v>
      </c>
    </row>
    <row r="896" s="44" customFormat="1" ht="18.5" customHeight="1" spans="1:9">
      <c r="A896" s="54"/>
      <c r="B896" s="54"/>
      <c r="C896" s="53" t="s">
        <v>486</v>
      </c>
      <c r="D896" s="53" t="s">
        <v>2722</v>
      </c>
      <c r="E896" s="53" t="s">
        <v>1757</v>
      </c>
      <c r="F896" s="53" t="s">
        <v>1758</v>
      </c>
      <c r="G896" s="53" t="s">
        <v>2330</v>
      </c>
      <c r="H896" s="53" t="s">
        <v>1778</v>
      </c>
      <c r="I896" s="57">
        <v>1</v>
      </c>
    </row>
    <row r="897" s="44" customFormat="1" ht="18.5" customHeight="1" spans="1:9">
      <c r="A897" s="54"/>
      <c r="B897" s="54"/>
      <c r="C897" s="53" t="s">
        <v>486</v>
      </c>
      <c r="D897" s="53" t="s">
        <v>2722</v>
      </c>
      <c r="E897" s="53" t="s">
        <v>1760</v>
      </c>
      <c r="F897" s="53" t="s">
        <v>1759</v>
      </c>
      <c r="G897" s="53" t="s">
        <v>2328</v>
      </c>
      <c r="H897" s="53" t="s">
        <v>1778</v>
      </c>
      <c r="I897" s="57">
        <v>1.5</v>
      </c>
    </row>
    <row r="898" s="44" customFormat="1" ht="18.5" customHeight="1" spans="1:9">
      <c r="A898" s="54"/>
      <c r="B898" s="54"/>
      <c r="C898" s="53" t="s">
        <v>486</v>
      </c>
      <c r="D898" s="53" t="s">
        <v>2722</v>
      </c>
      <c r="E898" s="53" t="s">
        <v>1762</v>
      </c>
      <c r="F898" s="53" t="s">
        <v>1763</v>
      </c>
      <c r="G898" s="53" t="s">
        <v>2328</v>
      </c>
      <c r="H898" s="53" t="s">
        <v>2226</v>
      </c>
      <c r="I898" s="57">
        <v>0.9</v>
      </c>
    </row>
    <row r="899" s="44" customFormat="1" ht="18.5" customHeight="1" spans="1:9">
      <c r="A899" s="54"/>
      <c r="B899" s="54"/>
      <c r="C899" s="53" t="s">
        <v>486</v>
      </c>
      <c r="D899" s="53" t="s">
        <v>2722</v>
      </c>
      <c r="E899" s="53" t="s">
        <v>1923</v>
      </c>
      <c r="F899" s="53" t="s">
        <v>1924</v>
      </c>
      <c r="G899" s="53" t="s">
        <v>2744</v>
      </c>
      <c r="H899" s="53" t="s">
        <v>2226</v>
      </c>
      <c r="I899" s="57">
        <v>1.5</v>
      </c>
    </row>
    <row r="900" s="44" customFormat="1" ht="18.5" customHeight="1" spans="1:9">
      <c r="A900" s="54"/>
      <c r="B900" s="54"/>
      <c r="C900" s="53" t="s">
        <v>486</v>
      </c>
      <c r="D900" s="53" t="s">
        <v>2722</v>
      </c>
      <c r="E900" s="53" t="s">
        <v>1809</v>
      </c>
      <c r="F900" s="53" t="s">
        <v>1810</v>
      </c>
      <c r="G900" s="53" t="s">
        <v>2745</v>
      </c>
      <c r="H900" s="53" t="s">
        <v>2398</v>
      </c>
      <c r="I900" s="57">
        <v>2</v>
      </c>
    </row>
    <row r="901" s="44" customFormat="1" ht="29" customHeight="1" spans="1:9">
      <c r="A901" s="54"/>
      <c r="B901" s="54"/>
      <c r="C901" s="53" t="s">
        <v>486</v>
      </c>
      <c r="D901" s="53" t="s">
        <v>2746</v>
      </c>
      <c r="E901" s="53" t="s">
        <v>1899</v>
      </c>
      <c r="F901" s="53" t="s">
        <v>1900</v>
      </c>
      <c r="G901" s="53" t="s">
        <v>2008</v>
      </c>
      <c r="H901" s="53" t="s">
        <v>1865</v>
      </c>
      <c r="I901" s="57">
        <v>1.74</v>
      </c>
    </row>
    <row r="902" s="44" customFormat="1" ht="18.5" customHeight="1" spans="1:9">
      <c r="A902" s="54"/>
      <c r="B902" s="54"/>
      <c r="C902" s="53" t="s">
        <v>486</v>
      </c>
      <c r="D902" s="53" t="s">
        <v>2746</v>
      </c>
      <c r="E902" s="53" t="s">
        <v>1932</v>
      </c>
      <c r="F902" s="53" t="s">
        <v>1933</v>
      </c>
      <c r="G902" s="53" t="s">
        <v>2008</v>
      </c>
      <c r="H902" s="53" t="s">
        <v>1865</v>
      </c>
      <c r="I902" s="57">
        <v>1.7</v>
      </c>
    </row>
    <row r="903" s="44" customFormat="1" ht="18.5" customHeight="1" spans="1:9">
      <c r="A903" s="54"/>
      <c r="B903" s="54"/>
      <c r="C903" s="53" t="s">
        <v>486</v>
      </c>
      <c r="D903" s="53" t="s">
        <v>2746</v>
      </c>
      <c r="E903" s="53" t="s">
        <v>1936</v>
      </c>
      <c r="F903" s="53" t="s">
        <v>1937</v>
      </c>
      <c r="G903" s="53" t="s">
        <v>2008</v>
      </c>
      <c r="H903" s="53" t="s">
        <v>2747</v>
      </c>
      <c r="I903" s="57">
        <v>1.6</v>
      </c>
    </row>
    <row r="904" s="44" customFormat="1" ht="18.5" customHeight="1" spans="1:9">
      <c r="A904" s="55"/>
      <c r="B904" s="55"/>
      <c r="C904" s="53" t="s">
        <v>486</v>
      </c>
      <c r="D904" s="53" t="s">
        <v>2746</v>
      </c>
      <c r="E904" s="53" t="s">
        <v>1801</v>
      </c>
      <c r="F904" s="53" t="s">
        <v>1779</v>
      </c>
      <c r="G904" s="53" t="s">
        <v>2004</v>
      </c>
      <c r="H904" s="53" t="s">
        <v>1865</v>
      </c>
      <c r="I904" s="57">
        <v>9</v>
      </c>
    </row>
    <row r="905" s="44" customFormat="1" ht="18.5" customHeight="1" spans="1:9">
      <c r="A905" s="52" t="s">
        <v>2748</v>
      </c>
      <c r="B905" s="52" t="s">
        <v>212</v>
      </c>
      <c r="C905" s="53" t="s">
        <v>486</v>
      </c>
      <c r="D905" s="53" t="s">
        <v>1747</v>
      </c>
      <c r="E905" s="53" t="s">
        <v>1746</v>
      </c>
      <c r="F905" s="53" t="s">
        <v>1747</v>
      </c>
      <c r="G905" s="53" t="s">
        <v>2749</v>
      </c>
      <c r="H905" s="53" t="s">
        <v>2750</v>
      </c>
      <c r="I905" s="57">
        <v>2.5</v>
      </c>
    </row>
    <row r="906" s="44" customFormat="1" ht="18.5" customHeight="1" spans="1:9">
      <c r="A906" s="54"/>
      <c r="B906" s="54"/>
      <c r="C906" s="53" t="s">
        <v>2751</v>
      </c>
      <c r="D906" s="53" t="s">
        <v>2752</v>
      </c>
      <c r="E906" s="53" t="s">
        <v>1746</v>
      </c>
      <c r="F906" s="53" t="s">
        <v>1747</v>
      </c>
      <c r="G906" s="53" t="s">
        <v>2753</v>
      </c>
      <c r="H906" s="53" t="s">
        <v>1778</v>
      </c>
      <c r="I906" s="57">
        <v>12</v>
      </c>
    </row>
    <row r="907" s="44" customFormat="1" ht="18.5" customHeight="1" spans="1:9">
      <c r="A907" s="54"/>
      <c r="B907" s="54"/>
      <c r="C907" s="53" t="s">
        <v>2751</v>
      </c>
      <c r="D907" s="53" t="s">
        <v>1787</v>
      </c>
      <c r="E907" s="53" t="s">
        <v>1788</v>
      </c>
      <c r="F907" s="53" t="s">
        <v>1787</v>
      </c>
      <c r="G907" s="53" t="s">
        <v>2754</v>
      </c>
      <c r="H907" s="53" t="s">
        <v>1754</v>
      </c>
      <c r="I907" s="57">
        <v>3</v>
      </c>
    </row>
    <row r="908" s="44" customFormat="1" ht="18.5" customHeight="1" spans="1:9">
      <c r="A908" s="54"/>
      <c r="B908" s="54"/>
      <c r="C908" s="53" t="s">
        <v>486</v>
      </c>
      <c r="D908" s="53" t="s">
        <v>1756</v>
      </c>
      <c r="E908" s="53" t="s">
        <v>1755</v>
      </c>
      <c r="F908" s="53" t="s">
        <v>1756</v>
      </c>
      <c r="G908" s="53" t="s">
        <v>2754</v>
      </c>
      <c r="H908" s="53" t="s">
        <v>2755</v>
      </c>
      <c r="I908" s="57">
        <v>0.9</v>
      </c>
    </row>
    <row r="909" s="44" customFormat="1" ht="18.5" customHeight="1" spans="1:9">
      <c r="A909" s="54"/>
      <c r="B909" s="54"/>
      <c r="C909" s="53" t="s">
        <v>2751</v>
      </c>
      <c r="D909" s="53" t="s">
        <v>1759</v>
      </c>
      <c r="E909" s="53" t="s">
        <v>1760</v>
      </c>
      <c r="F909" s="53" t="s">
        <v>1759</v>
      </c>
      <c r="G909" s="53" t="s">
        <v>2756</v>
      </c>
      <c r="H909" s="53" t="s">
        <v>2230</v>
      </c>
      <c r="I909" s="57">
        <v>0.8</v>
      </c>
    </row>
    <row r="910" s="44" customFormat="1" ht="18.5" customHeight="1" spans="1:9">
      <c r="A910" s="54"/>
      <c r="B910" s="54"/>
      <c r="C910" s="53" t="s">
        <v>486</v>
      </c>
      <c r="D910" s="53" t="s">
        <v>1759</v>
      </c>
      <c r="E910" s="53" t="s">
        <v>1760</v>
      </c>
      <c r="F910" s="53" t="s">
        <v>1759</v>
      </c>
      <c r="G910" s="53" t="s">
        <v>2756</v>
      </c>
      <c r="H910" s="53" t="s">
        <v>2230</v>
      </c>
      <c r="I910" s="57">
        <v>0.8</v>
      </c>
    </row>
    <row r="911" s="44" customFormat="1" ht="18.5" customHeight="1" spans="1:9">
      <c r="A911" s="54"/>
      <c r="B911" s="54"/>
      <c r="C911" s="53" t="s">
        <v>486</v>
      </c>
      <c r="D911" s="53" t="s">
        <v>1763</v>
      </c>
      <c r="E911" s="53" t="s">
        <v>1762</v>
      </c>
      <c r="F911" s="53" t="s">
        <v>1763</v>
      </c>
      <c r="G911" s="53" t="s">
        <v>2757</v>
      </c>
      <c r="H911" s="53" t="s">
        <v>2531</v>
      </c>
      <c r="I911" s="57">
        <v>0.4</v>
      </c>
    </row>
    <row r="912" s="44" customFormat="1" ht="18.5" customHeight="1" spans="1:9">
      <c r="A912" s="54"/>
      <c r="B912" s="54"/>
      <c r="C912" s="53" t="s">
        <v>486</v>
      </c>
      <c r="D912" s="53" t="s">
        <v>1832</v>
      </c>
      <c r="E912" s="53" t="s">
        <v>1767</v>
      </c>
      <c r="F912" s="53" t="s">
        <v>1768</v>
      </c>
      <c r="G912" s="53" t="s">
        <v>2758</v>
      </c>
      <c r="H912" s="53" t="s">
        <v>1754</v>
      </c>
      <c r="I912" s="57">
        <v>1.5</v>
      </c>
    </row>
    <row r="913" s="44" customFormat="1" ht="18.5" customHeight="1" spans="1:9">
      <c r="A913" s="54"/>
      <c r="B913" s="54"/>
      <c r="C913" s="53" t="s">
        <v>486</v>
      </c>
      <c r="D913" s="53" t="s">
        <v>1769</v>
      </c>
      <c r="E913" s="53" t="s">
        <v>1806</v>
      </c>
      <c r="F913" s="53" t="s">
        <v>1807</v>
      </c>
      <c r="G913" s="53" t="s">
        <v>2759</v>
      </c>
      <c r="H913" s="53" t="s">
        <v>2741</v>
      </c>
      <c r="I913" s="57">
        <v>3.9</v>
      </c>
    </row>
    <row r="914" s="44" customFormat="1" ht="18.5" customHeight="1" spans="1:9">
      <c r="A914" s="54"/>
      <c r="B914" s="54"/>
      <c r="C914" s="53" t="s">
        <v>486</v>
      </c>
      <c r="D914" s="53" t="s">
        <v>1791</v>
      </c>
      <c r="E914" s="53" t="s">
        <v>1809</v>
      </c>
      <c r="F914" s="53" t="s">
        <v>1810</v>
      </c>
      <c r="G914" s="53" t="s">
        <v>2760</v>
      </c>
      <c r="H914" s="53" t="s">
        <v>2274</v>
      </c>
      <c r="I914" s="57">
        <v>1</v>
      </c>
    </row>
    <row r="915" s="44" customFormat="1" ht="29" customHeight="1" spans="1:9">
      <c r="A915" s="54"/>
      <c r="B915" s="54"/>
      <c r="C915" s="53" t="s">
        <v>486</v>
      </c>
      <c r="D915" s="53" t="s">
        <v>2761</v>
      </c>
      <c r="E915" s="53" t="s">
        <v>2254</v>
      </c>
      <c r="F915" s="53" t="s">
        <v>2255</v>
      </c>
      <c r="G915" s="53" t="s">
        <v>2762</v>
      </c>
      <c r="H915" s="53" t="s">
        <v>2272</v>
      </c>
      <c r="I915" s="57">
        <v>9</v>
      </c>
    </row>
    <row r="916" s="44" customFormat="1" ht="18.5" customHeight="1" spans="1:9">
      <c r="A916" s="54"/>
      <c r="B916" s="54"/>
      <c r="C916" s="53" t="s">
        <v>486</v>
      </c>
      <c r="D916" s="53" t="s">
        <v>1933</v>
      </c>
      <c r="E916" s="53" t="s">
        <v>1932</v>
      </c>
      <c r="F916" s="53" t="s">
        <v>1933</v>
      </c>
      <c r="G916" s="53" t="s">
        <v>2763</v>
      </c>
      <c r="H916" s="53" t="s">
        <v>2406</v>
      </c>
      <c r="I916" s="57">
        <v>5</v>
      </c>
    </row>
    <row r="917" s="44" customFormat="1" ht="18.5" customHeight="1" spans="1:9">
      <c r="A917" s="54"/>
      <c r="B917" s="54"/>
      <c r="C917" s="53" t="s">
        <v>486</v>
      </c>
      <c r="D917" s="53" t="s">
        <v>1937</v>
      </c>
      <c r="E917" s="53" t="s">
        <v>1936</v>
      </c>
      <c r="F917" s="53" t="s">
        <v>1937</v>
      </c>
      <c r="G917" s="53" t="s">
        <v>2764</v>
      </c>
      <c r="H917" s="53" t="s">
        <v>2302</v>
      </c>
      <c r="I917" s="57">
        <v>10</v>
      </c>
    </row>
    <row r="918" s="44" customFormat="1" ht="18.5" customHeight="1" spans="1:9">
      <c r="A918" s="54"/>
      <c r="B918" s="54"/>
      <c r="C918" s="53" t="s">
        <v>486</v>
      </c>
      <c r="D918" s="53" t="s">
        <v>2765</v>
      </c>
      <c r="E918" s="53" t="s">
        <v>1801</v>
      </c>
      <c r="F918" s="53" t="s">
        <v>1779</v>
      </c>
      <c r="G918" s="53" t="s">
        <v>2765</v>
      </c>
      <c r="H918" s="53" t="s">
        <v>2406</v>
      </c>
      <c r="I918" s="57">
        <v>5</v>
      </c>
    </row>
    <row r="919" s="44" customFormat="1" ht="30.5" customHeight="1" spans="1:9">
      <c r="A919" s="55"/>
      <c r="B919" s="55"/>
      <c r="C919" s="53" t="s">
        <v>486</v>
      </c>
      <c r="D919" s="53" t="s">
        <v>2766</v>
      </c>
      <c r="E919" s="53" t="s">
        <v>1860</v>
      </c>
      <c r="F919" s="53" t="s">
        <v>1859</v>
      </c>
      <c r="G919" s="53" t="s">
        <v>2767</v>
      </c>
      <c r="H919" s="53" t="s">
        <v>1865</v>
      </c>
      <c r="I919" s="57">
        <v>21</v>
      </c>
    </row>
    <row r="920" s="44" customFormat="1" ht="18.5" customHeight="1" spans="1:9">
      <c r="A920" s="52" t="s">
        <v>2768</v>
      </c>
      <c r="B920" s="52" t="s">
        <v>214</v>
      </c>
      <c r="C920" s="53" t="s">
        <v>486</v>
      </c>
      <c r="D920" s="53" t="s">
        <v>1759</v>
      </c>
      <c r="E920" s="53" t="s">
        <v>1760</v>
      </c>
      <c r="F920" s="53" t="s">
        <v>1759</v>
      </c>
      <c r="G920" s="53" t="s">
        <v>2769</v>
      </c>
      <c r="H920" s="53" t="s">
        <v>1778</v>
      </c>
      <c r="I920" s="57">
        <v>0.5</v>
      </c>
    </row>
    <row r="921" s="44" customFormat="1" ht="18.5" customHeight="1" spans="1:9">
      <c r="A921" s="54"/>
      <c r="B921" s="54"/>
      <c r="C921" s="53" t="s">
        <v>486</v>
      </c>
      <c r="D921" s="53" t="s">
        <v>1791</v>
      </c>
      <c r="E921" s="53" t="s">
        <v>1809</v>
      </c>
      <c r="F921" s="53" t="s">
        <v>1810</v>
      </c>
      <c r="G921" s="53" t="s">
        <v>2770</v>
      </c>
      <c r="H921" s="53" t="s">
        <v>1865</v>
      </c>
      <c r="I921" s="57">
        <v>2</v>
      </c>
    </row>
    <row r="922" s="44" customFormat="1" ht="18.5" customHeight="1" spans="1:9">
      <c r="A922" s="54"/>
      <c r="B922" s="54"/>
      <c r="C922" s="53" t="s">
        <v>486</v>
      </c>
      <c r="D922" s="53" t="s">
        <v>2771</v>
      </c>
      <c r="E922" s="53" t="s">
        <v>1792</v>
      </c>
      <c r="F922" s="53" t="s">
        <v>1782</v>
      </c>
      <c r="G922" s="53" t="s">
        <v>2772</v>
      </c>
      <c r="H922" s="53" t="s">
        <v>2230</v>
      </c>
      <c r="I922" s="57">
        <v>2</v>
      </c>
    </row>
    <row r="923" s="44" customFormat="1" ht="18.5" customHeight="1" spans="1:9">
      <c r="A923" s="54"/>
      <c r="B923" s="54"/>
      <c r="C923" s="53" t="s">
        <v>486</v>
      </c>
      <c r="D923" s="53" t="s">
        <v>2773</v>
      </c>
      <c r="E923" s="53" t="s">
        <v>2254</v>
      </c>
      <c r="F923" s="53" t="s">
        <v>2255</v>
      </c>
      <c r="G923" s="53" t="s">
        <v>2774</v>
      </c>
      <c r="H923" s="53" t="s">
        <v>1778</v>
      </c>
      <c r="I923" s="57">
        <v>8</v>
      </c>
    </row>
    <row r="924" s="44" customFormat="1" ht="18.5" customHeight="1" spans="1:9">
      <c r="A924" s="54"/>
      <c r="B924" s="54"/>
      <c r="C924" s="53" t="s">
        <v>486</v>
      </c>
      <c r="D924" s="53" t="s">
        <v>1812</v>
      </c>
      <c r="E924" s="53" t="s">
        <v>1813</v>
      </c>
      <c r="F924" s="53" t="s">
        <v>1812</v>
      </c>
      <c r="G924" s="53" t="s">
        <v>2775</v>
      </c>
      <c r="H924" s="53" t="s">
        <v>2230</v>
      </c>
      <c r="I924" s="57">
        <v>5</v>
      </c>
    </row>
    <row r="925" s="44" customFormat="1" ht="18.5" customHeight="1" spans="1:9">
      <c r="A925" s="54"/>
      <c r="B925" s="54"/>
      <c r="C925" s="53" t="s">
        <v>486</v>
      </c>
      <c r="D925" s="53" t="s">
        <v>1779</v>
      </c>
      <c r="E925" s="53" t="s">
        <v>1801</v>
      </c>
      <c r="F925" s="53" t="s">
        <v>1779</v>
      </c>
      <c r="G925" s="53" t="s">
        <v>2776</v>
      </c>
      <c r="H925" s="53" t="s">
        <v>2230</v>
      </c>
      <c r="I925" s="57">
        <v>1</v>
      </c>
    </row>
    <row r="926" s="44" customFormat="1" ht="18.5" customHeight="1" spans="1:9">
      <c r="A926" s="55"/>
      <c r="B926" s="55"/>
      <c r="C926" s="53" t="s">
        <v>486</v>
      </c>
      <c r="D926" s="53" t="s">
        <v>1859</v>
      </c>
      <c r="E926" s="53" t="s">
        <v>1860</v>
      </c>
      <c r="F926" s="53" t="s">
        <v>1859</v>
      </c>
      <c r="G926" s="53" t="s">
        <v>2777</v>
      </c>
      <c r="H926" s="53" t="s">
        <v>1865</v>
      </c>
      <c r="I926" s="57">
        <v>20.7</v>
      </c>
    </row>
    <row r="927" s="44" customFormat="1" ht="18.5" customHeight="1" spans="1:9">
      <c r="A927" s="52" t="s">
        <v>2778</v>
      </c>
      <c r="B927" s="52" t="s">
        <v>216</v>
      </c>
      <c r="C927" s="53" t="s">
        <v>2779</v>
      </c>
      <c r="D927" s="53" t="s">
        <v>2780</v>
      </c>
      <c r="E927" s="53" t="s">
        <v>1746</v>
      </c>
      <c r="F927" s="53" t="s">
        <v>1747</v>
      </c>
      <c r="G927" s="53" t="s">
        <v>2029</v>
      </c>
      <c r="H927" s="53" t="s">
        <v>2781</v>
      </c>
      <c r="I927" s="57">
        <v>10</v>
      </c>
    </row>
    <row r="928" s="44" customFormat="1" ht="18.5" customHeight="1" spans="1:9">
      <c r="A928" s="54"/>
      <c r="B928" s="54"/>
      <c r="C928" s="53" t="s">
        <v>2779</v>
      </c>
      <c r="D928" s="53" t="s">
        <v>2780</v>
      </c>
      <c r="E928" s="53" t="s">
        <v>1788</v>
      </c>
      <c r="F928" s="53" t="s">
        <v>1787</v>
      </c>
      <c r="G928" s="53" t="s">
        <v>2669</v>
      </c>
      <c r="H928" s="53" t="s">
        <v>2781</v>
      </c>
      <c r="I928" s="57">
        <v>5</v>
      </c>
    </row>
    <row r="929" s="44" customFormat="1" ht="18.5" customHeight="1" spans="1:9">
      <c r="A929" s="54"/>
      <c r="B929" s="54"/>
      <c r="C929" s="53" t="s">
        <v>2779</v>
      </c>
      <c r="D929" s="53" t="s">
        <v>2780</v>
      </c>
      <c r="E929" s="53" t="s">
        <v>1755</v>
      </c>
      <c r="F929" s="53" t="s">
        <v>1756</v>
      </c>
      <c r="G929" s="53" t="s">
        <v>1756</v>
      </c>
      <c r="H929" s="53" t="s">
        <v>2781</v>
      </c>
      <c r="I929" s="57">
        <v>2</v>
      </c>
    </row>
    <row r="930" s="44" customFormat="1" ht="18.5" customHeight="1" spans="1:9">
      <c r="A930" s="54"/>
      <c r="B930" s="54"/>
      <c r="C930" s="53" t="s">
        <v>486</v>
      </c>
      <c r="D930" s="53" t="s">
        <v>486</v>
      </c>
      <c r="E930" s="53" t="s">
        <v>1755</v>
      </c>
      <c r="F930" s="53" t="s">
        <v>1756</v>
      </c>
      <c r="G930" s="53" t="s">
        <v>2013</v>
      </c>
      <c r="H930" s="53" t="s">
        <v>2782</v>
      </c>
      <c r="I930" s="57">
        <v>2</v>
      </c>
    </row>
    <row r="931" s="44" customFormat="1" ht="18.5" customHeight="1" spans="1:9">
      <c r="A931" s="54"/>
      <c r="B931" s="54"/>
      <c r="C931" s="53" t="s">
        <v>486</v>
      </c>
      <c r="D931" s="53" t="s">
        <v>486</v>
      </c>
      <c r="E931" s="53" t="s">
        <v>1879</v>
      </c>
      <c r="F931" s="53" t="s">
        <v>1764</v>
      </c>
      <c r="G931" s="53" t="s">
        <v>1764</v>
      </c>
      <c r="H931" s="53" t="s">
        <v>2782</v>
      </c>
      <c r="I931" s="57">
        <v>1</v>
      </c>
    </row>
    <row r="932" s="44" customFormat="1" ht="18.5" customHeight="1" spans="1:9">
      <c r="A932" s="54"/>
      <c r="B932" s="54"/>
      <c r="C932" s="53" t="s">
        <v>486</v>
      </c>
      <c r="D932" s="53" t="s">
        <v>486</v>
      </c>
      <c r="E932" s="53" t="s">
        <v>1760</v>
      </c>
      <c r="F932" s="53" t="s">
        <v>1759</v>
      </c>
      <c r="G932" s="53" t="s">
        <v>1759</v>
      </c>
      <c r="H932" s="53" t="s">
        <v>2782</v>
      </c>
      <c r="I932" s="57">
        <v>2</v>
      </c>
    </row>
    <row r="933" s="44" customFormat="1" ht="18.5" customHeight="1" spans="1:9">
      <c r="A933" s="54"/>
      <c r="B933" s="54"/>
      <c r="C933" s="53" t="s">
        <v>2779</v>
      </c>
      <c r="D933" s="53" t="s">
        <v>2780</v>
      </c>
      <c r="E933" s="53" t="s">
        <v>1760</v>
      </c>
      <c r="F933" s="53" t="s">
        <v>1759</v>
      </c>
      <c r="G933" s="53" t="s">
        <v>1759</v>
      </c>
      <c r="H933" s="53" t="s">
        <v>2781</v>
      </c>
      <c r="I933" s="57">
        <v>4</v>
      </c>
    </row>
    <row r="934" s="44" customFormat="1" ht="18.5" customHeight="1" spans="1:9">
      <c r="A934" s="54"/>
      <c r="B934" s="54"/>
      <c r="C934" s="53" t="s">
        <v>486</v>
      </c>
      <c r="D934" s="53" t="s">
        <v>486</v>
      </c>
      <c r="E934" s="53" t="s">
        <v>1762</v>
      </c>
      <c r="F934" s="53" t="s">
        <v>1763</v>
      </c>
      <c r="G934" s="53" t="s">
        <v>1763</v>
      </c>
      <c r="H934" s="53" t="s">
        <v>2782</v>
      </c>
      <c r="I934" s="57">
        <v>0.5</v>
      </c>
    </row>
    <row r="935" s="44" customFormat="1" ht="18.5" customHeight="1" spans="1:9">
      <c r="A935" s="54"/>
      <c r="B935" s="54"/>
      <c r="C935" s="53" t="s">
        <v>486</v>
      </c>
      <c r="D935" s="53" t="s">
        <v>486</v>
      </c>
      <c r="E935" s="53" t="s">
        <v>1765</v>
      </c>
      <c r="F935" s="53" t="s">
        <v>1766</v>
      </c>
      <c r="G935" s="53" t="s">
        <v>2783</v>
      </c>
      <c r="H935" s="53" t="s">
        <v>2782</v>
      </c>
      <c r="I935" s="57">
        <v>0.5</v>
      </c>
    </row>
    <row r="936" s="44" customFormat="1" ht="18.5" customHeight="1" spans="1:9">
      <c r="A936" s="54"/>
      <c r="B936" s="54"/>
      <c r="C936" s="53" t="s">
        <v>2779</v>
      </c>
      <c r="D936" s="53" t="s">
        <v>2780</v>
      </c>
      <c r="E936" s="53" t="s">
        <v>1767</v>
      </c>
      <c r="F936" s="53" t="s">
        <v>1768</v>
      </c>
      <c r="G936" s="53" t="s">
        <v>1832</v>
      </c>
      <c r="H936" s="53" t="s">
        <v>2781</v>
      </c>
      <c r="I936" s="57">
        <v>2</v>
      </c>
    </row>
    <row r="937" s="44" customFormat="1" ht="18.5" customHeight="1" spans="1:9">
      <c r="A937" s="54"/>
      <c r="B937" s="54"/>
      <c r="C937" s="53" t="s">
        <v>2784</v>
      </c>
      <c r="D937" s="53"/>
      <c r="E937" s="53" t="s">
        <v>1767</v>
      </c>
      <c r="F937" s="53" t="s">
        <v>1768</v>
      </c>
      <c r="G937" s="53" t="s">
        <v>1832</v>
      </c>
      <c r="H937" s="53" t="s">
        <v>2782</v>
      </c>
      <c r="I937" s="57">
        <v>2</v>
      </c>
    </row>
    <row r="938" s="44" customFormat="1" ht="18.5" customHeight="1" spans="1:9">
      <c r="A938" s="54"/>
      <c r="B938" s="54"/>
      <c r="C938" s="53" t="s">
        <v>2779</v>
      </c>
      <c r="D938" s="53" t="s">
        <v>2780</v>
      </c>
      <c r="E938" s="53" t="s">
        <v>1919</v>
      </c>
      <c r="F938" s="53" t="s">
        <v>1920</v>
      </c>
      <c r="G938" s="53" t="s">
        <v>2785</v>
      </c>
      <c r="H938" s="53" t="s">
        <v>2781</v>
      </c>
      <c r="I938" s="57">
        <v>2</v>
      </c>
    </row>
    <row r="939" s="44" customFormat="1" ht="18.5" customHeight="1" spans="1:9">
      <c r="A939" s="54"/>
      <c r="B939" s="54"/>
      <c r="C939" s="53" t="s">
        <v>486</v>
      </c>
      <c r="D939" s="53" t="s">
        <v>486</v>
      </c>
      <c r="E939" s="53" t="s">
        <v>1806</v>
      </c>
      <c r="F939" s="53" t="s">
        <v>1807</v>
      </c>
      <c r="G939" s="53" t="s">
        <v>2785</v>
      </c>
      <c r="H939" s="53" t="s">
        <v>2782</v>
      </c>
      <c r="I939" s="57">
        <v>4</v>
      </c>
    </row>
    <row r="940" s="44" customFormat="1" ht="18.5" customHeight="1" spans="1:9">
      <c r="A940" s="55"/>
      <c r="B940" s="55"/>
      <c r="C940" s="53" t="s">
        <v>486</v>
      </c>
      <c r="D940" s="53" t="s">
        <v>486</v>
      </c>
      <c r="E940" s="53" t="s">
        <v>1770</v>
      </c>
      <c r="F940" s="53" t="s">
        <v>1771</v>
      </c>
      <c r="G940" s="53" t="s">
        <v>2664</v>
      </c>
      <c r="H940" s="53" t="s">
        <v>2782</v>
      </c>
      <c r="I940" s="57">
        <v>1</v>
      </c>
    </row>
    <row r="941" s="44" customFormat="1" ht="18.5" customHeight="1" spans="1:9">
      <c r="A941" s="52" t="s">
        <v>2786</v>
      </c>
      <c r="B941" s="52" t="s">
        <v>218</v>
      </c>
      <c r="C941" s="53" t="s">
        <v>2787</v>
      </c>
      <c r="D941" s="53" t="s">
        <v>1747</v>
      </c>
      <c r="E941" s="53" t="s">
        <v>1746</v>
      </c>
      <c r="F941" s="53" t="s">
        <v>1747</v>
      </c>
      <c r="G941" s="53" t="s">
        <v>2788</v>
      </c>
      <c r="H941" s="53" t="s">
        <v>1761</v>
      </c>
      <c r="I941" s="57">
        <v>1.1</v>
      </c>
    </row>
    <row r="942" s="44" customFormat="1" ht="18.5" customHeight="1" spans="1:9">
      <c r="A942" s="54"/>
      <c r="B942" s="54"/>
      <c r="C942" s="53" t="s">
        <v>2787</v>
      </c>
      <c r="D942" s="53" t="s">
        <v>1759</v>
      </c>
      <c r="E942" s="53" t="s">
        <v>1760</v>
      </c>
      <c r="F942" s="53" t="s">
        <v>1759</v>
      </c>
      <c r="G942" s="53" t="s">
        <v>2789</v>
      </c>
      <c r="H942" s="53" t="s">
        <v>1761</v>
      </c>
      <c r="I942" s="57">
        <v>1.1</v>
      </c>
    </row>
    <row r="943" s="44" customFormat="1" ht="18.5" customHeight="1" spans="1:9">
      <c r="A943" s="54"/>
      <c r="B943" s="54"/>
      <c r="C943" s="53" t="s">
        <v>2787</v>
      </c>
      <c r="D943" s="53" t="s">
        <v>1763</v>
      </c>
      <c r="E943" s="53" t="s">
        <v>1762</v>
      </c>
      <c r="F943" s="53" t="s">
        <v>1763</v>
      </c>
      <c r="G943" s="53" t="s">
        <v>2790</v>
      </c>
      <c r="H943" s="53" t="s">
        <v>1754</v>
      </c>
      <c r="I943" s="57">
        <v>0.2</v>
      </c>
    </row>
    <row r="944" s="44" customFormat="1" ht="18.5" customHeight="1" spans="1:9">
      <c r="A944" s="54"/>
      <c r="B944" s="54"/>
      <c r="C944" s="53" t="s">
        <v>2787</v>
      </c>
      <c r="D944" s="53" t="s">
        <v>1769</v>
      </c>
      <c r="E944" s="53" t="s">
        <v>1919</v>
      </c>
      <c r="F944" s="53" t="s">
        <v>1920</v>
      </c>
      <c r="G944" s="53" t="s">
        <v>2187</v>
      </c>
      <c r="H944" s="53" t="s">
        <v>1754</v>
      </c>
      <c r="I944" s="57">
        <v>1.3</v>
      </c>
    </row>
    <row r="945" s="44" customFormat="1" ht="18.5" customHeight="1" spans="1:9">
      <c r="A945" s="54"/>
      <c r="B945" s="54"/>
      <c r="C945" s="53" t="s">
        <v>2787</v>
      </c>
      <c r="D945" s="53" t="s">
        <v>1769</v>
      </c>
      <c r="E945" s="53" t="s">
        <v>1923</v>
      </c>
      <c r="F945" s="53" t="s">
        <v>1924</v>
      </c>
      <c r="G945" s="53" t="s">
        <v>2161</v>
      </c>
      <c r="H945" s="53" t="s">
        <v>1754</v>
      </c>
      <c r="I945" s="57">
        <v>1.2</v>
      </c>
    </row>
    <row r="946" s="44" customFormat="1" ht="18.5" customHeight="1" spans="1:9">
      <c r="A946" s="54"/>
      <c r="B946" s="54"/>
      <c r="C946" s="53" t="s">
        <v>2787</v>
      </c>
      <c r="D946" s="53" t="s">
        <v>1769</v>
      </c>
      <c r="E946" s="53" t="s">
        <v>1844</v>
      </c>
      <c r="F946" s="53" t="s">
        <v>1845</v>
      </c>
      <c r="G946" s="53" t="s">
        <v>2163</v>
      </c>
      <c r="H946" s="53" t="s">
        <v>1754</v>
      </c>
      <c r="I946" s="57">
        <v>0.6</v>
      </c>
    </row>
    <row r="947" s="44" customFormat="1" ht="18.5" customHeight="1" spans="1:9">
      <c r="A947" s="54"/>
      <c r="B947" s="54"/>
      <c r="C947" s="53" t="s">
        <v>2787</v>
      </c>
      <c r="D947" s="53" t="s">
        <v>1769</v>
      </c>
      <c r="E947" s="53" t="s">
        <v>1927</v>
      </c>
      <c r="F947" s="53" t="s">
        <v>1928</v>
      </c>
      <c r="G947" s="53" t="s">
        <v>2791</v>
      </c>
      <c r="H947" s="53" t="s">
        <v>1754</v>
      </c>
      <c r="I947" s="57">
        <v>1.5</v>
      </c>
    </row>
    <row r="948" s="44" customFormat="1" ht="18.5" customHeight="1" spans="1:9">
      <c r="A948" s="54"/>
      <c r="B948" s="54"/>
      <c r="C948" s="53" t="s">
        <v>2787</v>
      </c>
      <c r="D948" s="53" t="s">
        <v>1791</v>
      </c>
      <c r="E948" s="53" t="s">
        <v>1809</v>
      </c>
      <c r="F948" s="53" t="s">
        <v>1810</v>
      </c>
      <c r="G948" s="53" t="s">
        <v>2792</v>
      </c>
      <c r="H948" s="53" t="s">
        <v>1778</v>
      </c>
      <c r="I948" s="57">
        <v>1</v>
      </c>
    </row>
    <row r="949" s="44" customFormat="1" ht="18.5" customHeight="1" spans="1:9">
      <c r="A949" s="55"/>
      <c r="B949" s="55"/>
      <c r="C949" s="53" t="s">
        <v>2787</v>
      </c>
      <c r="D949" s="53" t="s">
        <v>1779</v>
      </c>
      <c r="E949" s="53" t="s">
        <v>1801</v>
      </c>
      <c r="F949" s="53" t="s">
        <v>1779</v>
      </c>
      <c r="G949" s="53" t="s">
        <v>2793</v>
      </c>
      <c r="H949" s="53" t="s">
        <v>1778</v>
      </c>
      <c r="I949" s="57">
        <v>6</v>
      </c>
    </row>
    <row r="950" s="44" customFormat="1" ht="18.5" customHeight="1" spans="1:9">
      <c r="A950" s="52" t="s">
        <v>2794</v>
      </c>
      <c r="B950" s="52" t="s">
        <v>220</v>
      </c>
      <c r="C950" s="53" t="s">
        <v>486</v>
      </c>
      <c r="D950" s="53" t="s">
        <v>2795</v>
      </c>
      <c r="E950" s="53" t="s">
        <v>1932</v>
      </c>
      <c r="F950" s="53" t="s">
        <v>1933</v>
      </c>
      <c r="G950" s="53" t="s">
        <v>2796</v>
      </c>
      <c r="H950" s="53" t="s">
        <v>1865</v>
      </c>
      <c r="I950" s="57">
        <v>3</v>
      </c>
    </row>
    <row r="951" s="44" customFormat="1" ht="18.5" customHeight="1" spans="1:9">
      <c r="A951" s="55"/>
      <c r="B951" s="55"/>
      <c r="C951" s="53" t="s">
        <v>486</v>
      </c>
      <c r="D951" s="53" t="s">
        <v>1779</v>
      </c>
      <c r="E951" s="53" t="s">
        <v>1801</v>
      </c>
      <c r="F951" s="53" t="s">
        <v>1779</v>
      </c>
      <c r="G951" s="53" t="s">
        <v>2797</v>
      </c>
      <c r="H951" s="53" t="s">
        <v>2798</v>
      </c>
      <c r="I951" s="57">
        <v>2.5</v>
      </c>
    </row>
    <row r="952" s="44" customFormat="1" ht="18.5" customHeight="1" spans="1:9">
      <c r="A952" s="52" t="s">
        <v>2799</v>
      </c>
      <c r="B952" s="52" t="s">
        <v>222</v>
      </c>
      <c r="C952" s="53" t="s">
        <v>486</v>
      </c>
      <c r="D952" s="53" t="s">
        <v>2800</v>
      </c>
      <c r="E952" s="53" t="s">
        <v>1809</v>
      </c>
      <c r="F952" s="53" t="s">
        <v>1810</v>
      </c>
      <c r="G952" s="53" t="s">
        <v>2801</v>
      </c>
      <c r="H952" s="53" t="s">
        <v>2398</v>
      </c>
      <c r="I952" s="57">
        <v>0.8</v>
      </c>
    </row>
    <row r="953" s="44" customFormat="1" ht="18.5" customHeight="1" spans="1:9">
      <c r="A953" s="55"/>
      <c r="B953" s="55"/>
      <c r="C953" s="53" t="s">
        <v>486</v>
      </c>
      <c r="D953" s="53" t="s">
        <v>1779</v>
      </c>
      <c r="E953" s="53" t="s">
        <v>1801</v>
      </c>
      <c r="F953" s="53" t="s">
        <v>1779</v>
      </c>
      <c r="G953" s="53" t="s">
        <v>2802</v>
      </c>
      <c r="H953" s="53" t="s">
        <v>1842</v>
      </c>
      <c r="I953" s="57">
        <v>0.6</v>
      </c>
    </row>
    <row r="954" s="44" customFormat="1" ht="41.75" customHeight="1" spans="1:9">
      <c r="A954" s="52" t="s">
        <v>2803</v>
      </c>
      <c r="B954" s="52" t="s">
        <v>224</v>
      </c>
      <c r="C954" s="53" t="s">
        <v>2804</v>
      </c>
      <c r="D954" s="53" t="s">
        <v>2805</v>
      </c>
      <c r="E954" s="53" t="s">
        <v>1749</v>
      </c>
      <c r="F954" s="53" t="s">
        <v>1750</v>
      </c>
      <c r="G954" s="53" t="s">
        <v>2806</v>
      </c>
      <c r="H954" s="53" t="s">
        <v>2220</v>
      </c>
      <c r="I954" s="57">
        <v>0.1</v>
      </c>
    </row>
    <row r="955" s="44" customFormat="1" ht="41.75" customHeight="1" spans="1:9">
      <c r="A955" s="54"/>
      <c r="B955" s="54"/>
      <c r="C955" s="53" t="s">
        <v>2804</v>
      </c>
      <c r="D955" s="53" t="s">
        <v>2805</v>
      </c>
      <c r="E955" s="53" t="s">
        <v>1775</v>
      </c>
      <c r="F955" s="53" t="s">
        <v>1776</v>
      </c>
      <c r="G955" s="53" t="s">
        <v>2807</v>
      </c>
      <c r="H955" s="53" t="s">
        <v>2220</v>
      </c>
      <c r="I955" s="57">
        <v>0.1</v>
      </c>
    </row>
    <row r="956" s="44" customFormat="1" ht="41.75" customHeight="1" spans="1:9">
      <c r="A956" s="55"/>
      <c r="B956" s="55"/>
      <c r="C956" s="53" t="s">
        <v>2804</v>
      </c>
      <c r="D956" s="53" t="s">
        <v>2805</v>
      </c>
      <c r="E956" s="53" t="s">
        <v>1809</v>
      </c>
      <c r="F956" s="53" t="s">
        <v>1810</v>
      </c>
      <c r="G956" s="53" t="s">
        <v>2807</v>
      </c>
      <c r="H956" s="53" t="s">
        <v>2220</v>
      </c>
      <c r="I956" s="57">
        <v>0.2</v>
      </c>
    </row>
    <row r="957" s="44" customFormat="1" ht="18.5" customHeight="1" spans="1:9">
      <c r="A957" s="52" t="s">
        <v>2808</v>
      </c>
      <c r="B957" s="52" t="s">
        <v>226</v>
      </c>
      <c r="C957" s="53" t="s">
        <v>486</v>
      </c>
      <c r="D957" s="53" t="s">
        <v>1764</v>
      </c>
      <c r="E957" s="53" t="s">
        <v>1879</v>
      </c>
      <c r="F957" s="53" t="s">
        <v>1764</v>
      </c>
      <c r="G957" s="53" t="s">
        <v>2809</v>
      </c>
      <c r="H957" s="53" t="s">
        <v>1778</v>
      </c>
      <c r="I957" s="57">
        <v>1</v>
      </c>
    </row>
    <row r="958" s="44" customFormat="1" ht="18.5" customHeight="1" spans="1:9">
      <c r="A958" s="54"/>
      <c r="B958" s="54"/>
      <c r="C958" s="53" t="s">
        <v>486</v>
      </c>
      <c r="D958" s="53" t="s">
        <v>1758</v>
      </c>
      <c r="E958" s="53" t="s">
        <v>1757</v>
      </c>
      <c r="F958" s="53" t="s">
        <v>1758</v>
      </c>
      <c r="G958" s="53" t="s">
        <v>2809</v>
      </c>
      <c r="H958" s="53" t="s">
        <v>1778</v>
      </c>
      <c r="I958" s="57">
        <v>2</v>
      </c>
    </row>
    <row r="959" s="44" customFormat="1" ht="18.5" customHeight="1" spans="1:9">
      <c r="A959" s="54"/>
      <c r="B959" s="54"/>
      <c r="C959" s="53" t="s">
        <v>486</v>
      </c>
      <c r="D959" s="53" t="s">
        <v>1763</v>
      </c>
      <c r="E959" s="53" t="s">
        <v>1762</v>
      </c>
      <c r="F959" s="53" t="s">
        <v>1763</v>
      </c>
      <c r="G959" s="53" t="s">
        <v>2810</v>
      </c>
      <c r="H959" s="53" t="s">
        <v>1778</v>
      </c>
      <c r="I959" s="57">
        <v>0.5</v>
      </c>
    </row>
    <row r="960" s="44" customFormat="1" ht="18.5" customHeight="1" spans="1:9">
      <c r="A960" s="54"/>
      <c r="B960" s="54"/>
      <c r="C960" s="53" t="s">
        <v>486</v>
      </c>
      <c r="D960" s="53" t="s">
        <v>2811</v>
      </c>
      <c r="E960" s="53" t="s">
        <v>2000</v>
      </c>
      <c r="F960" s="53" t="s">
        <v>2001</v>
      </c>
      <c r="G960" s="53" t="s">
        <v>2809</v>
      </c>
      <c r="H960" s="53" t="s">
        <v>1778</v>
      </c>
      <c r="I960" s="57">
        <v>3</v>
      </c>
    </row>
    <row r="961" s="44" customFormat="1" ht="29.75" customHeight="1" spans="1:9">
      <c r="A961" s="54"/>
      <c r="B961" s="54"/>
      <c r="C961" s="53" t="s">
        <v>486</v>
      </c>
      <c r="D961" s="53" t="s">
        <v>2812</v>
      </c>
      <c r="E961" s="53" t="s">
        <v>1772</v>
      </c>
      <c r="F961" s="53" t="s">
        <v>1773</v>
      </c>
      <c r="G961" s="53" t="s">
        <v>2813</v>
      </c>
      <c r="H961" s="53" t="s">
        <v>1865</v>
      </c>
      <c r="I961" s="57">
        <v>6.5</v>
      </c>
    </row>
    <row r="962" s="44" customFormat="1" ht="29" customHeight="1" spans="1:9">
      <c r="A962" s="54"/>
      <c r="B962" s="54"/>
      <c r="C962" s="53" t="s">
        <v>2814</v>
      </c>
      <c r="D962" s="53" t="s">
        <v>2815</v>
      </c>
      <c r="E962" s="53" t="s">
        <v>1813</v>
      </c>
      <c r="F962" s="53" t="s">
        <v>1812</v>
      </c>
      <c r="G962" s="53" t="s">
        <v>2816</v>
      </c>
      <c r="H962" s="53" t="s">
        <v>2230</v>
      </c>
      <c r="I962" s="57">
        <v>20</v>
      </c>
    </row>
    <row r="963" s="44" customFormat="1" ht="18.5" customHeight="1" spans="1:9">
      <c r="A963" s="54"/>
      <c r="B963" s="54"/>
      <c r="C963" s="53" t="s">
        <v>486</v>
      </c>
      <c r="D963" s="53" t="s">
        <v>2817</v>
      </c>
      <c r="E963" s="53" t="s">
        <v>1936</v>
      </c>
      <c r="F963" s="53" t="s">
        <v>1937</v>
      </c>
      <c r="G963" s="53" t="s">
        <v>2818</v>
      </c>
      <c r="H963" s="53" t="s">
        <v>1865</v>
      </c>
      <c r="I963" s="57">
        <v>3.5</v>
      </c>
    </row>
    <row r="964" s="44" customFormat="1" ht="29" customHeight="1" spans="1:9">
      <c r="A964" s="54"/>
      <c r="B964" s="54"/>
      <c r="C964" s="53" t="s">
        <v>2814</v>
      </c>
      <c r="D964" s="53" t="s">
        <v>2819</v>
      </c>
      <c r="E964" s="53" t="s">
        <v>1801</v>
      </c>
      <c r="F964" s="53" t="s">
        <v>1779</v>
      </c>
      <c r="G964" s="53" t="s">
        <v>2820</v>
      </c>
      <c r="H964" s="53" t="s">
        <v>1865</v>
      </c>
      <c r="I964" s="57">
        <v>3</v>
      </c>
    </row>
    <row r="965" s="44" customFormat="1" ht="18.5" customHeight="1" spans="1:9">
      <c r="A965" s="54"/>
      <c r="B965" s="54"/>
      <c r="C965" s="53" t="s">
        <v>2814</v>
      </c>
      <c r="D965" s="53" t="s">
        <v>2821</v>
      </c>
      <c r="E965" s="53" t="s">
        <v>1860</v>
      </c>
      <c r="F965" s="53" t="s">
        <v>1859</v>
      </c>
      <c r="G965" s="53" t="s">
        <v>2822</v>
      </c>
      <c r="H965" s="53" t="s">
        <v>1865</v>
      </c>
      <c r="I965" s="57">
        <v>37.2</v>
      </c>
    </row>
    <row r="966" s="44" customFormat="1" ht="29" customHeight="1" spans="1:9">
      <c r="A966" s="55"/>
      <c r="B966" s="55"/>
      <c r="C966" s="53" t="s">
        <v>2823</v>
      </c>
      <c r="D966" s="53" t="s">
        <v>2824</v>
      </c>
      <c r="E966" s="53" t="s">
        <v>2734</v>
      </c>
      <c r="F966" s="53" t="s">
        <v>2735</v>
      </c>
      <c r="G966" s="53" t="s">
        <v>2825</v>
      </c>
      <c r="H966" s="53" t="s">
        <v>1865</v>
      </c>
      <c r="I966" s="57">
        <v>120</v>
      </c>
    </row>
    <row r="967" s="44" customFormat="1" ht="18.5" customHeight="1" spans="1:9">
      <c r="A967" s="52" t="s">
        <v>2826</v>
      </c>
      <c r="B967" s="52" t="s">
        <v>228</v>
      </c>
      <c r="C967" s="53" t="s">
        <v>486</v>
      </c>
      <c r="D967" s="53" t="s">
        <v>1747</v>
      </c>
      <c r="E967" s="53" t="s">
        <v>1746</v>
      </c>
      <c r="F967" s="53" t="s">
        <v>1747</v>
      </c>
      <c r="G967" s="53" t="s">
        <v>1747</v>
      </c>
      <c r="H967" s="53" t="s">
        <v>2827</v>
      </c>
      <c r="I967" s="57">
        <v>8</v>
      </c>
    </row>
    <row r="968" s="44" customFormat="1" ht="18.5" customHeight="1" spans="1:9">
      <c r="A968" s="54"/>
      <c r="B968" s="54"/>
      <c r="C968" s="53" t="s">
        <v>486</v>
      </c>
      <c r="D968" s="53" t="s">
        <v>1747</v>
      </c>
      <c r="E968" s="53" t="s">
        <v>1746</v>
      </c>
      <c r="F968" s="53" t="s">
        <v>1747</v>
      </c>
      <c r="G968" s="53" t="s">
        <v>1747</v>
      </c>
      <c r="H968" s="53" t="s">
        <v>2828</v>
      </c>
      <c r="I968" s="57">
        <v>7</v>
      </c>
    </row>
    <row r="969" s="44" customFormat="1" ht="18.5" customHeight="1" spans="1:9">
      <c r="A969" s="54"/>
      <c r="B969" s="54"/>
      <c r="C969" s="53" t="s">
        <v>486</v>
      </c>
      <c r="D969" s="53" t="s">
        <v>1756</v>
      </c>
      <c r="E969" s="53" t="s">
        <v>1755</v>
      </c>
      <c r="F969" s="53" t="s">
        <v>1756</v>
      </c>
      <c r="G969" s="53" t="s">
        <v>1756</v>
      </c>
      <c r="H969" s="53" t="s">
        <v>2829</v>
      </c>
      <c r="I969" s="57">
        <v>3</v>
      </c>
    </row>
    <row r="970" s="44" customFormat="1" ht="18.5" customHeight="1" spans="1:9">
      <c r="A970" s="54"/>
      <c r="B970" s="54"/>
      <c r="C970" s="53" t="s">
        <v>486</v>
      </c>
      <c r="D970" s="53" t="s">
        <v>1756</v>
      </c>
      <c r="E970" s="53" t="s">
        <v>1755</v>
      </c>
      <c r="F970" s="53" t="s">
        <v>1756</v>
      </c>
      <c r="G970" s="53" t="s">
        <v>1756</v>
      </c>
      <c r="H970" s="53" t="s">
        <v>2830</v>
      </c>
      <c r="I970" s="57">
        <v>2</v>
      </c>
    </row>
    <row r="971" s="44" customFormat="1" ht="18.5" customHeight="1" spans="1:9">
      <c r="A971" s="54"/>
      <c r="B971" s="54"/>
      <c r="C971" s="53" t="s">
        <v>486</v>
      </c>
      <c r="D971" s="53" t="s">
        <v>1764</v>
      </c>
      <c r="E971" s="53" t="s">
        <v>1755</v>
      </c>
      <c r="F971" s="53" t="s">
        <v>1756</v>
      </c>
      <c r="G971" s="53" t="s">
        <v>1764</v>
      </c>
      <c r="H971" s="53" t="s">
        <v>2831</v>
      </c>
      <c r="I971" s="57">
        <v>2</v>
      </c>
    </row>
    <row r="972" s="44" customFormat="1" ht="18.5" customHeight="1" spans="1:9">
      <c r="A972" s="54"/>
      <c r="B972" s="54"/>
      <c r="C972" s="53" t="s">
        <v>486</v>
      </c>
      <c r="D972" s="53" t="s">
        <v>2248</v>
      </c>
      <c r="E972" s="53" t="s">
        <v>2247</v>
      </c>
      <c r="F972" s="53" t="s">
        <v>2248</v>
      </c>
      <c r="G972" s="53" t="s">
        <v>2248</v>
      </c>
      <c r="H972" s="53" t="s">
        <v>2829</v>
      </c>
      <c r="I972" s="57">
        <v>3</v>
      </c>
    </row>
    <row r="973" s="44" customFormat="1" ht="18.5" customHeight="1" spans="1:9">
      <c r="A973" s="54"/>
      <c r="B973" s="54"/>
      <c r="C973" s="53" t="s">
        <v>486</v>
      </c>
      <c r="D973" s="53" t="s">
        <v>2248</v>
      </c>
      <c r="E973" s="53" t="s">
        <v>2247</v>
      </c>
      <c r="F973" s="53" t="s">
        <v>2248</v>
      </c>
      <c r="G973" s="53" t="s">
        <v>2248</v>
      </c>
      <c r="H973" s="53" t="s">
        <v>2830</v>
      </c>
      <c r="I973" s="57">
        <v>2</v>
      </c>
    </row>
    <row r="974" s="44" customFormat="1" ht="18.5" customHeight="1" spans="1:9">
      <c r="A974" s="54"/>
      <c r="B974" s="54"/>
      <c r="C974" s="53" t="s">
        <v>486</v>
      </c>
      <c r="D974" s="53" t="s">
        <v>2832</v>
      </c>
      <c r="E974" s="53" t="s">
        <v>1820</v>
      </c>
      <c r="F974" s="53" t="s">
        <v>1819</v>
      </c>
      <c r="G974" s="53" t="s">
        <v>1819</v>
      </c>
      <c r="H974" s="53" t="s">
        <v>2833</v>
      </c>
      <c r="I974" s="57">
        <v>3</v>
      </c>
    </row>
    <row r="975" s="44" customFormat="1" ht="18.5" customHeight="1" spans="1:9">
      <c r="A975" s="54"/>
      <c r="B975" s="54"/>
      <c r="C975" s="53" t="s">
        <v>486</v>
      </c>
      <c r="D975" s="53" t="s">
        <v>1819</v>
      </c>
      <c r="E975" s="53" t="s">
        <v>1820</v>
      </c>
      <c r="F975" s="53" t="s">
        <v>1819</v>
      </c>
      <c r="G975" s="53" t="s">
        <v>1819</v>
      </c>
      <c r="H975" s="53" t="s">
        <v>2834</v>
      </c>
      <c r="I975" s="57">
        <v>3</v>
      </c>
    </row>
    <row r="976" s="44" customFormat="1" ht="18.5" customHeight="1" spans="1:9">
      <c r="A976" s="54"/>
      <c r="B976" s="54"/>
      <c r="C976" s="53" t="s">
        <v>486</v>
      </c>
      <c r="D976" s="53" t="s">
        <v>1758</v>
      </c>
      <c r="E976" s="53" t="s">
        <v>1757</v>
      </c>
      <c r="F976" s="53" t="s">
        <v>1758</v>
      </c>
      <c r="G976" s="53" t="s">
        <v>1758</v>
      </c>
      <c r="H976" s="53" t="s">
        <v>2834</v>
      </c>
      <c r="I976" s="57">
        <v>4</v>
      </c>
    </row>
    <row r="977" s="44" customFormat="1" ht="18.5" customHeight="1" spans="1:9">
      <c r="A977" s="54"/>
      <c r="B977" s="54"/>
      <c r="C977" s="53" t="s">
        <v>486</v>
      </c>
      <c r="D977" s="53" t="s">
        <v>1758</v>
      </c>
      <c r="E977" s="53" t="s">
        <v>1757</v>
      </c>
      <c r="F977" s="53" t="s">
        <v>1758</v>
      </c>
      <c r="G977" s="53" t="s">
        <v>1758</v>
      </c>
      <c r="H977" s="53" t="s">
        <v>2835</v>
      </c>
      <c r="I977" s="57">
        <v>6</v>
      </c>
    </row>
    <row r="978" s="44" customFormat="1" ht="18.5" customHeight="1" spans="1:9">
      <c r="A978" s="54"/>
      <c r="B978" s="54"/>
      <c r="C978" s="53" t="s">
        <v>486</v>
      </c>
      <c r="D978" s="53" t="s">
        <v>1759</v>
      </c>
      <c r="E978" s="53" t="s">
        <v>1760</v>
      </c>
      <c r="F978" s="53" t="s">
        <v>1759</v>
      </c>
      <c r="G978" s="53" t="s">
        <v>1759</v>
      </c>
      <c r="H978" s="53" t="s">
        <v>2836</v>
      </c>
      <c r="I978" s="57">
        <v>5</v>
      </c>
    </row>
    <row r="979" s="44" customFormat="1" ht="18.5" customHeight="1" spans="1:9">
      <c r="A979" s="54"/>
      <c r="B979" s="54"/>
      <c r="C979" s="53" t="s">
        <v>486</v>
      </c>
      <c r="D979" s="53" t="s">
        <v>1884</v>
      </c>
      <c r="E979" s="53" t="s">
        <v>1885</v>
      </c>
      <c r="F979" s="53" t="s">
        <v>1884</v>
      </c>
      <c r="G979" s="53" t="s">
        <v>1884</v>
      </c>
      <c r="H979" s="53" t="s">
        <v>2837</v>
      </c>
      <c r="I979" s="57">
        <v>4</v>
      </c>
    </row>
    <row r="980" s="44" customFormat="1" ht="18.5" customHeight="1" spans="1:9">
      <c r="A980" s="54"/>
      <c r="B980" s="54"/>
      <c r="C980" s="53" t="s">
        <v>486</v>
      </c>
      <c r="D980" s="53" t="s">
        <v>1884</v>
      </c>
      <c r="E980" s="53" t="s">
        <v>1885</v>
      </c>
      <c r="F980" s="53" t="s">
        <v>1884</v>
      </c>
      <c r="G980" s="53" t="s">
        <v>1884</v>
      </c>
      <c r="H980" s="53" t="s">
        <v>2834</v>
      </c>
      <c r="I980" s="57">
        <v>4</v>
      </c>
    </row>
    <row r="981" s="44" customFormat="1" ht="18.5" customHeight="1" spans="1:9">
      <c r="A981" s="54"/>
      <c r="B981" s="54"/>
      <c r="C981" s="53" t="s">
        <v>486</v>
      </c>
      <c r="D981" s="53" t="s">
        <v>1763</v>
      </c>
      <c r="E981" s="53" t="s">
        <v>1762</v>
      </c>
      <c r="F981" s="53" t="s">
        <v>1763</v>
      </c>
      <c r="G981" s="53" t="s">
        <v>1763</v>
      </c>
      <c r="H981" s="53" t="s">
        <v>2164</v>
      </c>
      <c r="I981" s="57">
        <v>1</v>
      </c>
    </row>
    <row r="982" s="44" customFormat="1" ht="18.5" customHeight="1" spans="1:9">
      <c r="A982" s="54"/>
      <c r="B982" s="54"/>
      <c r="C982" s="53" t="s">
        <v>486</v>
      </c>
      <c r="D982" s="53" t="s">
        <v>1832</v>
      </c>
      <c r="E982" s="53" t="s">
        <v>1767</v>
      </c>
      <c r="F982" s="53" t="s">
        <v>1768</v>
      </c>
      <c r="G982" s="53" t="s">
        <v>1832</v>
      </c>
      <c r="H982" s="53" t="s">
        <v>2838</v>
      </c>
      <c r="I982" s="57">
        <v>3</v>
      </c>
    </row>
    <row r="983" s="44" customFormat="1" ht="18.5" customHeight="1" spans="1:9">
      <c r="A983" s="54"/>
      <c r="B983" s="54"/>
      <c r="C983" s="53" t="s">
        <v>486</v>
      </c>
      <c r="D983" s="53" t="s">
        <v>1832</v>
      </c>
      <c r="E983" s="53" t="s">
        <v>1767</v>
      </c>
      <c r="F983" s="53" t="s">
        <v>1768</v>
      </c>
      <c r="G983" s="53" t="s">
        <v>1832</v>
      </c>
      <c r="H983" s="53" t="s">
        <v>2150</v>
      </c>
      <c r="I983" s="57">
        <v>2</v>
      </c>
    </row>
    <row r="984" s="44" customFormat="1" ht="18.5" customHeight="1" spans="1:9">
      <c r="A984" s="54"/>
      <c r="B984" s="54"/>
      <c r="C984" s="53" t="s">
        <v>486</v>
      </c>
      <c r="D984" s="53" t="s">
        <v>1892</v>
      </c>
      <c r="E984" s="53" t="s">
        <v>1893</v>
      </c>
      <c r="F984" s="53" t="s">
        <v>1892</v>
      </c>
      <c r="G984" s="53" t="s">
        <v>1892</v>
      </c>
      <c r="H984" s="53" t="s">
        <v>2833</v>
      </c>
      <c r="I984" s="57">
        <v>6</v>
      </c>
    </row>
    <row r="985" s="44" customFormat="1" ht="18.5" customHeight="1" spans="1:9">
      <c r="A985" s="54"/>
      <c r="B985" s="54"/>
      <c r="C985" s="53" t="s">
        <v>486</v>
      </c>
      <c r="D985" s="53" t="s">
        <v>1892</v>
      </c>
      <c r="E985" s="53" t="s">
        <v>1893</v>
      </c>
      <c r="F985" s="53" t="s">
        <v>1892</v>
      </c>
      <c r="G985" s="53" t="s">
        <v>1892</v>
      </c>
      <c r="H985" s="53" t="s">
        <v>2834</v>
      </c>
      <c r="I985" s="57">
        <v>4</v>
      </c>
    </row>
    <row r="986" s="44" customFormat="1" ht="18.5" customHeight="1" spans="1:9">
      <c r="A986" s="54"/>
      <c r="B986" s="54"/>
      <c r="C986" s="53" t="s">
        <v>486</v>
      </c>
      <c r="D986" s="53" t="s">
        <v>1769</v>
      </c>
      <c r="E986" s="53" t="s">
        <v>1919</v>
      </c>
      <c r="F986" s="53" t="s">
        <v>1920</v>
      </c>
      <c r="G986" s="53" t="s">
        <v>1769</v>
      </c>
      <c r="H986" s="53" t="s">
        <v>2834</v>
      </c>
      <c r="I986" s="57">
        <v>1.5</v>
      </c>
    </row>
    <row r="987" s="44" customFormat="1" ht="18.5" customHeight="1" spans="1:9">
      <c r="A987" s="54"/>
      <c r="B987" s="54"/>
      <c r="C987" s="53" t="s">
        <v>486</v>
      </c>
      <c r="D987" s="53" t="s">
        <v>1769</v>
      </c>
      <c r="E987" s="53" t="s">
        <v>1919</v>
      </c>
      <c r="F987" s="53" t="s">
        <v>1920</v>
      </c>
      <c r="G987" s="53" t="s">
        <v>1769</v>
      </c>
      <c r="H987" s="53" t="s">
        <v>2833</v>
      </c>
      <c r="I987" s="57">
        <v>1.5</v>
      </c>
    </row>
    <row r="988" s="44" customFormat="1" ht="18.5" customHeight="1" spans="1:9">
      <c r="A988" s="54"/>
      <c r="B988" s="54"/>
      <c r="C988" s="53" t="s">
        <v>486</v>
      </c>
      <c r="D988" s="53" t="s">
        <v>1769</v>
      </c>
      <c r="E988" s="53" t="s">
        <v>1923</v>
      </c>
      <c r="F988" s="53" t="s">
        <v>1924</v>
      </c>
      <c r="G988" s="53" t="s">
        <v>1769</v>
      </c>
      <c r="H988" s="53" t="s">
        <v>2835</v>
      </c>
      <c r="I988" s="57">
        <v>1</v>
      </c>
    </row>
    <row r="989" s="44" customFormat="1" ht="18.5" customHeight="1" spans="1:9">
      <c r="A989" s="54"/>
      <c r="B989" s="54"/>
      <c r="C989" s="53" t="s">
        <v>486</v>
      </c>
      <c r="D989" s="53" t="s">
        <v>1769</v>
      </c>
      <c r="E989" s="53" t="s">
        <v>1844</v>
      </c>
      <c r="F989" s="53" t="s">
        <v>1845</v>
      </c>
      <c r="G989" s="53" t="s">
        <v>1769</v>
      </c>
      <c r="H989" s="53" t="s">
        <v>2833</v>
      </c>
      <c r="I989" s="57">
        <v>0.5</v>
      </c>
    </row>
    <row r="990" s="44" customFormat="1" ht="18.5" customHeight="1" spans="1:9">
      <c r="A990" s="54"/>
      <c r="B990" s="54"/>
      <c r="C990" s="53" t="s">
        <v>486</v>
      </c>
      <c r="D990" s="53" t="s">
        <v>1769</v>
      </c>
      <c r="E990" s="53" t="s">
        <v>1927</v>
      </c>
      <c r="F990" s="53" t="s">
        <v>1928</v>
      </c>
      <c r="G990" s="53" t="s">
        <v>1769</v>
      </c>
      <c r="H990" s="53" t="s">
        <v>2834</v>
      </c>
      <c r="I990" s="57">
        <v>0.5</v>
      </c>
    </row>
    <row r="991" s="44" customFormat="1" ht="18.5" customHeight="1" spans="1:9">
      <c r="A991" s="54"/>
      <c r="B991" s="54"/>
      <c r="C991" s="53" t="s">
        <v>486</v>
      </c>
      <c r="D991" s="53" t="s">
        <v>1791</v>
      </c>
      <c r="E991" s="53" t="s">
        <v>1809</v>
      </c>
      <c r="F991" s="53" t="s">
        <v>1810</v>
      </c>
      <c r="G991" s="53" t="s">
        <v>1791</v>
      </c>
      <c r="H991" s="53" t="s">
        <v>2839</v>
      </c>
      <c r="I991" s="57">
        <v>1</v>
      </c>
    </row>
    <row r="992" s="44" customFormat="1" ht="18.5" customHeight="1" spans="1:9">
      <c r="A992" s="54"/>
      <c r="B992" s="54"/>
      <c r="C992" s="53" t="s">
        <v>486</v>
      </c>
      <c r="D992" s="53" t="s">
        <v>1791</v>
      </c>
      <c r="E992" s="53" t="s">
        <v>1809</v>
      </c>
      <c r="F992" s="53" t="s">
        <v>1810</v>
      </c>
      <c r="G992" s="53" t="s">
        <v>1791</v>
      </c>
      <c r="H992" s="53" t="s">
        <v>1817</v>
      </c>
      <c r="I992" s="57">
        <v>1</v>
      </c>
    </row>
    <row r="993" s="44" customFormat="1" ht="18.5" customHeight="1" spans="1:9">
      <c r="A993" s="54"/>
      <c r="B993" s="54"/>
      <c r="C993" s="53" t="s">
        <v>486</v>
      </c>
      <c r="D993" s="53" t="s">
        <v>1791</v>
      </c>
      <c r="E993" s="53" t="s">
        <v>1809</v>
      </c>
      <c r="F993" s="53" t="s">
        <v>1810</v>
      </c>
      <c r="G993" s="53" t="s">
        <v>1791</v>
      </c>
      <c r="H993" s="53" t="s">
        <v>2840</v>
      </c>
      <c r="I993" s="57">
        <v>2</v>
      </c>
    </row>
    <row r="994" s="44" customFormat="1" ht="18.5" customHeight="1" spans="1:9">
      <c r="A994" s="54"/>
      <c r="B994" s="54"/>
      <c r="C994" s="53" t="s">
        <v>486</v>
      </c>
      <c r="D994" s="53" t="s">
        <v>1897</v>
      </c>
      <c r="E994" s="53" t="s">
        <v>1898</v>
      </c>
      <c r="F994" s="53" t="s">
        <v>1897</v>
      </c>
      <c r="G994" s="53" t="s">
        <v>1897</v>
      </c>
      <c r="H994" s="53" t="s">
        <v>2841</v>
      </c>
      <c r="I994" s="57">
        <v>30</v>
      </c>
    </row>
    <row r="995" s="44" customFormat="1" ht="18.5" customHeight="1" spans="1:9">
      <c r="A995" s="54"/>
      <c r="B995" s="54"/>
      <c r="C995" s="53" t="s">
        <v>486</v>
      </c>
      <c r="D995" s="53" t="s">
        <v>1897</v>
      </c>
      <c r="E995" s="53" t="s">
        <v>1898</v>
      </c>
      <c r="F995" s="53" t="s">
        <v>1897</v>
      </c>
      <c r="G995" s="53" t="s">
        <v>1897</v>
      </c>
      <c r="H995" s="53" t="s">
        <v>2839</v>
      </c>
      <c r="I995" s="57">
        <v>58</v>
      </c>
    </row>
    <row r="996" s="44" customFormat="1" ht="18.5" customHeight="1" spans="1:9">
      <c r="A996" s="54"/>
      <c r="B996" s="54"/>
      <c r="C996" s="53" t="s">
        <v>486</v>
      </c>
      <c r="D996" s="53" t="s">
        <v>1782</v>
      </c>
      <c r="E996" s="53" t="s">
        <v>1792</v>
      </c>
      <c r="F996" s="53" t="s">
        <v>1782</v>
      </c>
      <c r="G996" s="53" t="s">
        <v>1782</v>
      </c>
      <c r="H996" s="53" t="s">
        <v>2842</v>
      </c>
      <c r="I996" s="57">
        <v>40</v>
      </c>
    </row>
    <row r="997" s="44" customFormat="1" ht="18.5" customHeight="1" spans="1:9">
      <c r="A997" s="54"/>
      <c r="B997" s="54"/>
      <c r="C997" s="53" t="s">
        <v>486</v>
      </c>
      <c r="D997" s="53" t="s">
        <v>1782</v>
      </c>
      <c r="E997" s="53" t="s">
        <v>1792</v>
      </c>
      <c r="F997" s="53" t="s">
        <v>1782</v>
      </c>
      <c r="G997" s="53" t="s">
        <v>1782</v>
      </c>
      <c r="H997" s="53" t="s">
        <v>2843</v>
      </c>
      <c r="I997" s="57">
        <v>12</v>
      </c>
    </row>
    <row r="998" s="44" customFormat="1" ht="18.5" customHeight="1" spans="1:9">
      <c r="A998" s="54"/>
      <c r="B998" s="54"/>
      <c r="C998" s="53" t="s">
        <v>486</v>
      </c>
      <c r="D998" s="53" t="s">
        <v>1782</v>
      </c>
      <c r="E998" s="53" t="s">
        <v>1792</v>
      </c>
      <c r="F998" s="53" t="s">
        <v>1782</v>
      </c>
      <c r="G998" s="53" t="s">
        <v>1782</v>
      </c>
      <c r="H998" s="53" t="s">
        <v>2839</v>
      </c>
      <c r="I998" s="57">
        <v>40</v>
      </c>
    </row>
    <row r="999" s="44" customFormat="1" ht="18.5" customHeight="1" spans="1:9">
      <c r="A999" s="54"/>
      <c r="B999" s="54"/>
      <c r="C999" s="53" t="s">
        <v>486</v>
      </c>
      <c r="D999" s="53" t="s">
        <v>2844</v>
      </c>
      <c r="E999" s="53" t="s">
        <v>1932</v>
      </c>
      <c r="F999" s="53" t="s">
        <v>1933</v>
      </c>
      <c r="G999" s="53" t="s">
        <v>2844</v>
      </c>
      <c r="H999" s="53" t="s">
        <v>2194</v>
      </c>
      <c r="I999" s="57">
        <v>4</v>
      </c>
    </row>
    <row r="1000" s="44" customFormat="1" ht="18.5" customHeight="1" spans="1:9">
      <c r="A1000" s="54"/>
      <c r="B1000" s="54"/>
      <c r="C1000" s="53" t="s">
        <v>486</v>
      </c>
      <c r="D1000" s="53" t="s">
        <v>2845</v>
      </c>
      <c r="E1000" s="53" t="s">
        <v>1813</v>
      </c>
      <c r="F1000" s="53" t="s">
        <v>1812</v>
      </c>
      <c r="G1000" s="53" t="s">
        <v>2846</v>
      </c>
      <c r="H1000" s="53" t="s">
        <v>2847</v>
      </c>
      <c r="I1000" s="57">
        <v>4.8</v>
      </c>
    </row>
    <row r="1001" s="44" customFormat="1" ht="18.5" customHeight="1" spans="1:9">
      <c r="A1001" s="54"/>
      <c r="B1001" s="54"/>
      <c r="C1001" s="53" t="s">
        <v>486</v>
      </c>
      <c r="D1001" s="53" t="s">
        <v>2848</v>
      </c>
      <c r="E1001" s="53" t="s">
        <v>1936</v>
      </c>
      <c r="F1001" s="53" t="s">
        <v>1937</v>
      </c>
      <c r="G1001" s="53" t="s">
        <v>2849</v>
      </c>
      <c r="H1001" s="53" t="s">
        <v>2016</v>
      </c>
      <c r="I1001" s="57">
        <v>2</v>
      </c>
    </row>
    <row r="1002" s="44" customFormat="1" ht="18.5" customHeight="1" spans="1:9">
      <c r="A1002" s="54"/>
      <c r="B1002" s="54"/>
      <c r="C1002" s="53" t="s">
        <v>486</v>
      </c>
      <c r="D1002" s="53" t="s">
        <v>2850</v>
      </c>
      <c r="E1002" s="53" t="s">
        <v>1801</v>
      </c>
      <c r="F1002" s="53" t="s">
        <v>1779</v>
      </c>
      <c r="G1002" s="53" t="s">
        <v>2850</v>
      </c>
      <c r="H1002" s="53" t="s">
        <v>2851</v>
      </c>
      <c r="I1002" s="57">
        <v>4</v>
      </c>
    </row>
    <row r="1003" s="44" customFormat="1" ht="18.5" customHeight="1" spans="1:9">
      <c r="A1003" s="54"/>
      <c r="B1003" s="54"/>
      <c r="C1003" s="53" t="s">
        <v>486</v>
      </c>
      <c r="D1003" s="53" t="s">
        <v>2850</v>
      </c>
      <c r="E1003" s="53" t="s">
        <v>1801</v>
      </c>
      <c r="F1003" s="53" t="s">
        <v>1779</v>
      </c>
      <c r="G1003" s="53" t="s">
        <v>2850</v>
      </c>
      <c r="H1003" s="53" t="s">
        <v>2852</v>
      </c>
      <c r="I1003" s="57">
        <v>3</v>
      </c>
    </row>
    <row r="1004" s="44" customFormat="1" ht="18.5" customHeight="1" spans="1:9">
      <c r="A1004" s="54"/>
      <c r="B1004" s="54"/>
      <c r="C1004" s="53" t="s">
        <v>486</v>
      </c>
      <c r="D1004" s="53" t="s">
        <v>555</v>
      </c>
      <c r="E1004" s="53" t="s">
        <v>1860</v>
      </c>
      <c r="F1004" s="53" t="s">
        <v>1859</v>
      </c>
      <c r="G1004" s="53" t="s">
        <v>2853</v>
      </c>
      <c r="H1004" s="53" t="s">
        <v>2741</v>
      </c>
      <c r="I1004" s="57">
        <v>80</v>
      </c>
    </row>
    <row r="1005" s="44" customFormat="1" ht="18.5" customHeight="1" spans="1:9">
      <c r="A1005" s="55"/>
      <c r="B1005" s="55"/>
      <c r="C1005" s="53" t="s">
        <v>486</v>
      </c>
      <c r="D1005" s="53" t="s">
        <v>555</v>
      </c>
      <c r="E1005" s="53" t="s">
        <v>1860</v>
      </c>
      <c r="F1005" s="53" t="s">
        <v>1859</v>
      </c>
      <c r="G1005" s="53" t="s">
        <v>2853</v>
      </c>
      <c r="H1005" s="53" t="s">
        <v>1842</v>
      </c>
      <c r="I1005" s="57">
        <v>85</v>
      </c>
    </row>
    <row r="1006" s="44" customFormat="1" ht="29" customHeight="1" spans="1:9">
      <c r="A1006" s="53" t="s">
        <v>2854</v>
      </c>
      <c r="B1006" s="53" t="s">
        <v>232</v>
      </c>
      <c r="C1006" s="53" t="s">
        <v>2855</v>
      </c>
      <c r="D1006" s="53" t="s">
        <v>2856</v>
      </c>
      <c r="E1006" s="53" t="s">
        <v>1770</v>
      </c>
      <c r="F1006" s="53" t="s">
        <v>1771</v>
      </c>
      <c r="G1006" s="53" t="s">
        <v>2857</v>
      </c>
      <c r="H1006" s="53" t="s">
        <v>2858</v>
      </c>
      <c r="I1006" s="57">
        <v>350</v>
      </c>
    </row>
    <row r="1007" s="44" customFormat="1" ht="18.5" customHeight="1" spans="1:9">
      <c r="A1007" s="52" t="s">
        <v>2859</v>
      </c>
      <c r="B1007" s="52" t="s">
        <v>234</v>
      </c>
      <c r="C1007" s="53" t="s">
        <v>486</v>
      </c>
      <c r="D1007" s="53" t="s">
        <v>2473</v>
      </c>
      <c r="E1007" s="53" t="s">
        <v>1809</v>
      </c>
      <c r="F1007" s="53" t="s">
        <v>1810</v>
      </c>
      <c r="G1007" s="53" t="s">
        <v>2860</v>
      </c>
      <c r="H1007" s="53" t="s">
        <v>1952</v>
      </c>
      <c r="I1007" s="57">
        <v>0.135</v>
      </c>
    </row>
    <row r="1008" s="44" customFormat="1" ht="18.5" customHeight="1" spans="1:9">
      <c r="A1008" s="54"/>
      <c r="B1008" s="54"/>
      <c r="C1008" s="53" t="s">
        <v>486</v>
      </c>
      <c r="D1008" s="53" t="s">
        <v>2861</v>
      </c>
      <c r="E1008" s="53" t="s">
        <v>1809</v>
      </c>
      <c r="F1008" s="53" t="s">
        <v>1810</v>
      </c>
      <c r="G1008" s="53" t="s">
        <v>2862</v>
      </c>
      <c r="H1008" s="53" t="s">
        <v>1952</v>
      </c>
      <c r="I1008" s="57">
        <v>0.064</v>
      </c>
    </row>
    <row r="1009" s="44" customFormat="1" ht="18.5" customHeight="1" spans="1:9">
      <c r="A1009" s="54"/>
      <c r="B1009" s="54"/>
      <c r="C1009" s="53" t="s">
        <v>486</v>
      </c>
      <c r="D1009" s="53" t="s">
        <v>2863</v>
      </c>
      <c r="E1009" s="53" t="s">
        <v>1809</v>
      </c>
      <c r="F1009" s="53" t="s">
        <v>1810</v>
      </c>
      <c r="G1009" s="53" t="s">
        <v>2864</v>
      </c>
      <c r="H1009" s="53" t="s">
        <v>1952</v>
      </c>
      <c r="I1009" s="57">
        <v>0.66</v>
      </c>
    </row>
    <row r="1010" s="44" customFormat="1" ht="18.5" customHeight="1" spans="1:9">
      <c r="A1010" s="54"/>
      <c r="B1010" s="54"/>
      <c r="C1010" s="53" t="s">
        <v>486</v>
      </c>
      <c r="D1010" s="53" t="s">
        <v>2863</v>
      </c>
      <c r="E1010" s="53" t="s">
        <v>1809</v>
      </c>
      <c r="F1010" s="53" t="s">
        <v>1810</v>
      </c>
      <c r="G1010" s="53" t="s">
        <v>2862</v>
      </c>
      <c r="H1010" s="53" t="s">
        <v>1952</v>
      </c>
      <c r="I1010" s="57">
        <v>0.3</v>
      </c>
    </row>
    <row r="1011" s="44" customFormat="1" ht="18.5" customHeight="1" spans="1:9">
      <c r="A1011" s="54"/>
      <c r="B1011" s="54"/>
      <c r="C1011" s="53" t="s">
        <v>486</v>
      </c>
      <c r="D1011" s="53" t="s">
        <v>2865</v>
      </c>
      <c r="E1011" s="53" t="s">
        <v>1809</v>
      </c>
      <c r="F1011" s="53" t="s">
        <v>1810</v>
      </c>
      <c r="G1011" s="53" t="s">
        <v>2866</v>
      </c>
      <c r="H1011" s="53" t="s">
        <v>1952</v>
      </c>
      <c r="I1011" s="57">
        <v>0.36</v>
      </c>
    </row>
    <row r="1012" s="44" customFormat="1" ht="18.5" customHeight="1" spans="1:9">
      <c r="A1012" s="54"/>
      <c r="B1012" s="54"/>
      <c r="C1012" s="53" t="s">
        <v>486</v>
      </c>
      <c r="D1012" s="53" t="s">
        <v>2867</v>
      </c>
      <c r="E1012" s="53" t="s">
        <v>2072</v>
      </c>
      <c r="F1012" s="53" t="s">
        <v>2071</v>
      </c>
      <c r="G1012" s="53" t="s">
        <v>2868</v>
      </c>
      <c r="H1012" s="53" t="s">
        <v>1952</v>
      </c>
      <c r="I1012" s="57">
        <v>0.125</v>
      </c>
    </row>
    <row r="1013" s="44" customFormat="1" ht="18.5" customHeight="1" spans="1:9">
      <c r="A1013" s="54"/>
      <c r="B1013" s="54"/>
      <c r="C1013" s="53" t="s">
        <v>486</v>
      </c>
      <c r="D1013" s="53" t="s">
        <v>2869</v>
      </c>
      <c r="E1013" s="53" t="s">
        <v>2072</v>
      </c>
      <c r="F1013" s="53" t="s">
        <v>2071</v>
      </c>
      <c r="G1013" s="53" t="s">
        <v>2870</v>
      </c>
      <c r="H1013" s="53" t="s">
        <v>1952</v>
      </c>
      <c r="I1013" s="57">
        <v>0.456</v>
      </c>
    </row>
    <row r="1014" s="44" customFormat="1" ht="18.5" customHeight="1" spans="1:9">
      <c r="A1014" s="54"/>
      <c r="B1014" s="54"/>
      <c r="C1014" s="53" t="s">
        <v>486</v>
      </c>
      <c r="D1014" s="53" t="s">
        <v>2871</v>
      </c>
      <c r="E1014" s="53" t="s">
        <v>2072</v>
      </c>
      <c r="F1014" s="53" t="s">
        <v>2071</v>
      </c>
      <c r="G1014" s="53" t="s">
        <v>2872</v>
      </c>
      <c r="H1014" s="53" t="s">
        <v>1952</v>
      </c>
      <c r="I1014" s="57">
        <v>0.75</v>
      </c>
    </row>
    <row r="1015" s="44" customFormat="1" ht="18.5" customHeight="1" spans="1:9">
      <c r="A1015" s="54"/>
      <c r="B1015" s="54"/>
      <c r="C1015" s="53" t="s">
        <v>486</v>
      </c>
      <c r="D1015" s="53" t="s">
        <v>2873</v>
      </c>
      <c r="E1015" s="53" t="s">
        <v>2072</v>
      </c>
      <c r="F1015" s="53" t="s">
        <v>2071</v>
      </c>
      <c r="G1015" s="53" t="s">
        <v>2874</v>
      </c>
      <c r="H1015" s="53" t="s">
        <v>1952</v>
      </c>
      <c r="I1015" s="57">
        <v>0.08</v>
      </c>
    </row>
    <row r="1016" s="44" customFormat="1" ht="18.5" customHeight="1" spans="1:9">
      <c r="A1016" s="54"/>
      <c r="B1016" s="54"/>
      <c r="C1016" s="53" t="s">
        <v>486</v>
      </c>
      <c r="D1016" s="53" t="s">
        <v>2875</v>
      </c>
      <c r="E1016" s="53" t="s">
        <v>2876</v>
      </c>
      <c r="F1016" s="53" t="s">
        <v>2877</v>
      </c>
      <c r="G1016" s="53" t="s">
        <v>2878</v>
      </c>
      <c r="H1016" s="53" t="s">
        <v>1952</v>
      </c>
      <c r="I1016" s="57">
        <v>0.0375</v>
      </c>
    </row>
    <row r="1017" s="44" customFormat="1" ht="18.5" customHeight="1" spans="1:9">
      <c r="A1017" s="54"/>
      <c r="B1017" s="54"/>
      <c r="C1017" s="53" t="s">
        <v>486</v>
      </c>
      <c r="D1017" s="53" t="s">
        <v>2879</v>
      </c>
      <c r="E1017" s="53" t="s">
        <v>2876</v>
      </c>
      <c r="F1017" s="53" t="s">
        <v>2877</v>
      </c>
      <c r="G1017" s="53" t="s">
        <v>2880</v>
      </c>
      <c r="H1017" s="53" t="s">
        <v>1952</v>
      </c>
      <c r="I1017" s="57">
        <v>0.045</v>
      </c>
    </row>
    <row r="1018" s="44" customFormat="1" ht="18.5" customHeight="1" spans="1:9">
      <c r="A1018" s="54"/>
      <c r="B1018" s="54"/>
      <c r="C1018" s="53" t="s">
        <v>486</v>
      </c>
      <c r="D1018" s="53" t="s">
        <v>2881</v>
      </c>
      <c r="E1018" s="53" t="s">
        <v>2876</v>
      </c>
      <c r="F1018" s="53" t="s">
        <v>2877</v>
      </c>
      <c r="G1018" s="53" t="s">
        <v>2882</v>
      </c>
      <c r="H1018" s="53" t="s">
        <v>1952</v>
      </c>
      <c r="I1018" s="57">
        <v>0.7</v>
      </c>
    </row>
    <row r="1019" s="44" customFormat="1" ht="18.5" customHeight="1" spans="1:9">
      <c r="A1019" s="55"/>
      <c r="B1019" s="55"/>
      <c r="C1019" s="53" t="s">
        <v>486</v>
      </c>
      <c r="D1019" s="53" t="s">
        <v>2883</v>
      </c>
      <c r="E1019" s="53" t="s">
        <v>2876</v>
      </c>
      <c r="F1019" s="53" t="s">
        <v>2877</v>
      </c>
      <c r="G1019" s="53" t="s">
        <v>2882</v>
      </c>
      <c r="H1019" s="53" t="s">
        <v>1952</v>
      </c>
      <c r="I1019" s="57">
        <v>0.3</v>
      </c>
    </row>
    <row r="1020" s="44" customFormat="1" ht="18.5" customHeight="1" spans="1:9">
      <c r="A1020" s="52" t="s">
        <v>2884</v>
      </c>
      <c r="B1020" s="52" t="s">
        <v>236</v>
      </c>
      <c r="C1020" s="53" t="s">
        <v>486</v>
      </c>
      <c r="D1020" s="53" t="s">
        <v>2885</v>
      </c>
      <c r="E1020" s="53" t="s">
        <v>2886</v>
      </c>
      <c r="F1020" s="53" t="s">
        <v>2887</v>
      </c>
      <c r="G1020" s="53" t="s">
        <v>2888</v>
      </c>
      <c r="H1020" s="53" t="s">
        <v>1952</v>
      </c>
      <c r="I1020" s="57">
        <v>5</v>
      </c>
    </row>
    <row r="1021" s="44" customFormat="1" ht="18.5" customHeight="1" spans="1:9">
      <c r="A1021" s="54"/>
      <c r="B1021" s="54"/>
      <c r="C1021" s="53" t="s">
        <v>486</v>
      </c>
      <c r="D1021" s="53" t="s">
        <v>2889</v>
      </c>
      <c r="E1021" s="53" t="s">
        <v>2063</v>
      </c>
      <c r="F1021" s="53" t="s">
        <v>2064</v>
      </c>
      <c r="G1021" s="53" t="s">
        <v>2890</v>
      </c>
      <c r="H1021" s="53" t="s">
        <v>1952</v>
      </c>
      <c r="I1021" s="57">
        <v>0.2</v>
      </c>
    </row>
    <row r="1022" s="44" customFormat="1" ht="18.5" customHeight="1" spans="1:9">
      <c r="A1022" s="54"/>
      <c r="B1022" s="54"/>
      <c r="C1022" s="53" t="s">
        <v>486</v>
      </c>
      <c r="D1022" s="53" t="s">
        <v>2889</v>
      </c>
      <c r="E1022" s="53" t="s">
        <v>1809</v>
      </c>
      <c r="F1022" s="53" t="s">
        <v>1810</v>
      </c>
      <c r="G1022" s="53" t="s">
        <v>2891</v>
      </c>
      <c r="H1022" s="53" t="s">
        <v>2747</v>
      </c>
      <c r="I1022" s="57">
        <v>0.4</v>
      </c>
    </row>
    <row r="1023" s="44" customFormat="1" ht="18.5" customHeight="1" spans="1:9">
      <c r="A1023" s="55"/>
      <c r="B1023" s="55"/>
      <c r="C1023" s="53" t="s">
        <v>486</v>
      </c>
      <c r="D1023" s="53" t="s">
        <v>2889</v>
      </c>
      <c r="E1023" s="53" t="s">
        <v>2072</v>
      </c>
      <c r="F1023" s="53" t="s">
        <v>2071</v>
      </c>
      <c r="G1023" s="53" t="s">
        <v>2892</v>
      </c>
      <c r="H1023" s="53" t="s">
        <v>2747</v>
      </c>
      <c r="I1023" s="57">
        <v>0.2</v>
      </c>
    </row>
    <row r="1024" s="44" customFormat="1" ht="29.75" customHeight="1" spans="1:9">
      <c r="A1024" s="52" t="s">
        <v>2893</v>
      </c>
      <c r="B1024" s="52" t="s">
        <v>238</v>
      </c>
      <c r="C1024" s="53" t="s">
        <v>486</v>
      </c>
      <c r="D1024" s="53" t="s">
        <v>2894</v>
      </c>
      <c r="E1024" s="53" t="s">
        <v>1879</v>
      </c>
      <c r="F1024" s="53" t="s">
        <v>1764</v>
      </c>
      <c r="G1024" s="53" t="s">
        <v>2895</v>
      </c>
      <c r="H1024" s="53" t="s">
        <v>1865</v>
      </c>
      <c r="I1024" s="57">
        <v>1.2</v>
      </c>
    </row>
    <row r="1025" s="44" customFormat="1" ht="30.5" customHeight="1" spans="1:9">
      <c r="A1025" s="54"/>
      <c r="B1025" s="54"/>
      <c r="C1025" s="53" t="s">
        <v>486</v>
      </c>
      <c r="D1025" s="53" t="s">
        <v>2896</v>
      </c>
      <c r="E1025" s="53" t="s">
        <v>1809</v>
      </c>
      <c r="F1025" s="53" t="s">
        <v>1810</v>
      </c>
      <c r="G1025" s="53" t="s">
        <v>2897</v>
      </c>
      <c r="H1025" s="53" t="s">
        <v>2272</v>
      </c>
      <c r="I1025" s="57">
        <v>6.3</v>
      </c>
    </row>
    <row r="1026" s="44" customFormat="1" ht="29" customHeight="1" spans="1:9">
      <c r="A1026" s="54"/>
      <c r="B1026" s="54"/>
      <c r="C1026" s="53" t="s">
        <v>486</v>
      </c>
      <c r="D1026" s="53" t="s">
        <v>2898</v>
      </c>
      <c r="E1026" s="53" t="s">
        <v>1794</v>
      </c>
      <c r="F1026" s="53" t="s">
        <v>1795</v>
      </c>
      <c r="G1026" s="53" t="s">
        <v>2899</v>
      </c>
      <c r="H1026" s="53" t="s">
        <v>2334</v>
      </c>
      <c r="I1026" s="57">
        <v>32.5</v>
      </c>
    </row>
    <row r="1027" s="44" customFormat="1" ht="29" customHeight="1" spans="1:9">
      <c r="A1027" s="54"/>
      <c r="B1027" s="54"/>
      <c r="C1027" s="53" t="s">
        <v>486</v>
      </c>
      <c r="D1027" s="53" t="s">
        <v>2900</v>
      </c>
      <c r="E1027" s="53" t="s">
        <v>1860</v>
      </c>
      <c r="F1027" s="53" t="s">
        <v>1859</v>
      </c>
      <c r="G1027" s="53" t="s">
        <v>2901</v>
      </c>
      <c r="H1027" s="53" t="s">
        <v>1854</v>
      </c>
      <c r="I1027" s="57">
        <v>38</v>
      </c>
    </row>
    <row r="1028" s="44" customFormat="1" ht="18.5" customHeight="1" spans="1:9">
      <c r="A1028" s="54"/>
      <c r="B1028" s="54"/>
      <c r="C1028" s="53" t="s">
        <v>486</v>
      </c>
      <c r="D1028" s="53" t="s">
        <v>2902</v>
      </c>
      <c r="E1028" s="53" t="s">
        <v>1860</v>
      </c>
      <c r="F1028" s="53" t="s">
        <v>1859</v>
      </c>
      <c r="G1028" s="53" t="s">
        <v>2903</v>
      </c>
      <c r="H1028" s="53" t="s">
        <v>2398</v>
      </c>
      <c r="I1028" s="57">
        <v>97.6</v>
      </c>
    </row>
    <row r="1029" s="44" customFormat="1" ht="18.5" customHeight="1" spans="1:9">
      <c r="A1029" s="55"/>
      <c r="B1029" s="55"/>
      <c r="C1029" s="53" t="s">
        <v>486</v>
      </c>
      <c r="D1029" s="53" t="s">
        <v>2904</v>
      </c>
      <c r="E1029" s="53" t="s">
        <v>1860</v>
      </c>
      <c r="F1029" s="53" t="s">
        <v>1859</v>
      </c>
      <c r="G1029" s="53" t="s">
        <v>2905</v>
      </c>
      <c r="H1029" s="53" t="s">
        <v>2334</v>
      </c>
      <c r="I1029" s="57">
        <v>40</v>
      </c>
    </row>
    <row r="1030" s="44" customFormat="1" ht="18.5" customHeight="1" spans="1:9">
      <c r="A1030" s="52" t="s">
        <v>2906</v>
      </c>
      <c r="B1030" s="52" t="s">
        <v>240</v>
      </c>
      <c r="C1030" s="53" t="s">
        <v>486</v>
      </c>
      <c r="D1030" s="53" t="s">
        <v>1747</v>
      </c>
      <c r="E1030" s="53" t="s">
        <v>1746</v>
      </c>
      <c r="F1030" s="53" t="s">
        <v>1747</v>
      </c>
      <c r="G1030" s="53" t="s">
        <v>2907</v>
      </c>
      <c r="H1030" s="53" t="s">
        <v>2222</v>
      </c>
      <c r="I1030" s="57">
        <v>2.4</v>
      </c>
    </row>
    <row r="1031" s="44" customFormat="1" ht="18.5" customHeight="1" spans="1:9">
      <c r="A1031" s="54"/>
      <c r="B1031" s="54"/>
      <c r="C1031" s="53" t="s">
        <v>486</v>
      </c>
      <c r="D1031" s="53" t="s">
        <v>2908</v>
      </c>
      <c r="E1031" s="53" t="s">
        <v>1875</v>
      </c>
      <c r="F1031" s="53" t="s">
        <v>1874</v>
      </c>
      <c r="G1031" s="53" t="s">
        <v>2909</v>
      </c>
      <c r="H1031" s="53" t="s">
        <v>2274</v>
      </c>
      <c r="I1031" s="57">
        <v>0.5</v>
      </c>
    </row>
    <row r="1032" s="44" customFormat="1" ht="18.5" customHeight="1" spans="1:9">
      <c r="A1032" s="54"/>
      <c r="B1032" s="54"/>
      <c r="C1032" s="53" t="s">
        <v>486</v>
      </c>
      <c r="D1032" s="53" t="s">
        <v>2863</v>
      </c>
      <c r="E1032" s="53" t="s">
        <v>1809</v>
      </c>
      <c r="F1032" s="53" t="s">
        <v>1810</v>
      </c>
      <c r="G1032" s="53" t="s">
        <v>2910</v>
      </c>
      <c r="H1032" s="53" t="s">
        <v>2911</v>
      </c>
      <c r="I1032" s="57">
        <v>2.4</v>
      </c>
    </row>
    <row r="1033" s="44" customFormat="1" ht="18.5" customHeight="1" spans="1:9">
      <c r="A1033" s="54"/>
      <c r="B1033" s="54"/>
      <c r="C1033" s="53" t="s">
        <v>486</v>
      </c>
      <c r="D1033" s="53" t="s">
        <v>2473</v>
      </c>
      <c r="E1033" s="53" t="s">
        <v>1809</v>
      </c>
      <c r="F1033" s="53" t="s">
        <v>1810</v>
      </c>
      <c r="G1033" s="53" t="s">
        <v>2912</v>
      </c>
      <c r="H1033" s="53" t="s">
        <v>2911</v>
      </c>
      <c r="I1033" s="57">
        <v>0.056</v>
      </c>
    </row>
    <row r="1034" s="44" customFormat="1" ht="18.5" customHeight="1" spans="1:9">
      <c r="A1034" s="54"/>
      <c r="B1034" s="54"/>
      <c r="C1034" s="53" t="s">
        <v>486</v>
      </c>
      <c r="D1034" s="53" t="s">
        <v>2071</v>
      </c>
      <c r="E1034" s="53" t="s">
        <v>2072</v>
      </c>
      <c r="F1034" s="53" t="s">
        <v>2071</v>
      </c>
      <c r="G1034" s="53" t="s">
        <v>2913</v>
      </c>
      <c r="H1034" s="53" t="s">
        <v>2911</v>
      </c>
      <c r="I1034" s="57">
        <v>0.248</v>
      </c>
    </row>
    <row r="1035" s="44" customFormat="1" ht="18.5" customHeight="1" spans="1:9">
      <c r="A1035" s="55"/>
      <c r="B1035" s="55"/>
      <c r="C1035" s="53" t="s">
        <v>486</v>
      </c>
      <c r="D1035" s="53" t="s">
        <v>2914</v>
      </c>
      <c r="E1035" s="53" t="s">
        <v>2876</v>
      </c>
      <c r="F1035" s="53" t="s">
        <v>2877</v>
      </c>
      <c r="G1035" s="53" t="s">
        <v>2915</v>
      </c>
      <c r="H1035" s="53" t="s">
        <v>2916</v>
      </c>
      <c r="I1035" s="57">
        <v>1.05</v>
      </c>
    </row>
    <row r="1036" s="44" customFormat="1" ht="18.5" customHeight="1" spans="1:9">
      <c r="A1036" s="52" t="s">
        <v>2917</v>
      </c>
      <c r="B1036" s="52" t="s">
        <v>242</v>
      </c>
      <c r="C1036" s="53" t="s">
        <v>486</v>
      </c>
      <c r="D1036" s="53" t="s">
        <v>1910</v>
      </c>
      <c r="E1036" s="53" t="s">
        <v>1746</v>
      </c>
      <c r="F1036" s="53" t="s">
        <v>1747</v>
      </c>
      <c r="G1036" s="53" t="s">
        <v>2918</v>
      </c>
      <c r="H1036" s="53" t="s">
        <v>1865</v>
      </c>
      <c r="I1036" s="57">
        <v>10</v>
      </c>
    </row>
    <row r="1037" s="44" customFormat="1" ht="18.5" customHeight="1" spans="1:9">
      <c r="A1037" s="54"/>
      <c r="B1037" s="54"/>
      <c r="C1037" s="53" t="s">
        <v>486</v>
      </c>
      <c r="D1037" s="53" t="s">
        <v>1910</v>
      </c>
      <c r="E1037" s="53" t="s">
        <v>1788</v>
      </c>
      <c r="F1037" s="53" t="s">
        <v>1787</v>
      </c>
      <c r="G1037" s="53" t="s">
        <v>2919</v>
      </c>
      <c r="H1037" s="53" t="s">
        <v>1865</v>
      </c>
      <c r="I1037" s="57">
        <v>8.4</v>
      </c>
    </row>
    <row r="1038" s="44" customFormat="1" ht="18.5" customHeight="1" spans="1:9">
      <c r="A1038" s="54"/>
      <c r="B1038" s="54"/>
      <c r="C1038" s="53" t="s">
        <v>486</v>
      </c>
      <c r="D1038" s="53" t="s">
        <v>1910</v>
      </c>
      <c r="E1038" s="53" t="s">
        <v>1755</v>
      </c>
      <c r="F1038" s="53" t="s">
        <v>1756</v>
      </c>
      <c r="G1038" s="53" t="s">
        <v>2920</v>
      </c>
      <c r="H1038" s="53" t="s">
        <v>1865</v>
      </c>
      <c r="I1038" s="57">
        <v>5</v>
      </c>
    </row>
    <row r="1039" s="44" customFormat="1" ht="18.5" customHeight="1" spans="1:9">
      <c r="A1039" s="54"/>
      <c r="B1039" s="54"/>
      <c r="C1039" s="53" t="s">
        <v>486</v>
      </c>
      <c r="D1039" s="53" t="s">
        <v>1910</v>
      </c>
      <c r="E1039" s="53" t="s">
        <v>1879</v>
      </c>
      <c r="F1039" s="53" t="s">
        <v>1764</v>
      </c>
      <c r="G1039" s="53" t="s">
        <v>2921</v>
      </c>
      <c r="H1039" s="53" t="s">
        <v>1865</v>
      </c>
      <c r="I1039" s="57">
        <v>5</v>
      </c>
    </row>
    <row r="1040" s="44" customFormat="1" ht="18.5" customHeight="1" spans="1:9">
      <c r="A1040" s="54"/>
      <c r="B1040" s="54"/>
      <c r="C1040" s="53" t="s">
        <v>486</v>
      </c>
      <c r="D1040" s="53" t="s">
        <v>1910</v>
      </c>
      <c r="E1040" s="53" t="s">
        <v>1760</v>
      </c>
      <c r="F1040" s="53" t="s">
        <v>1759</v>
      </c>
      <c r="G1040" s="53" t="s">
        <v>2922</v>
      </c>
      <c r="H1040" s="53" t="s">
        <v>1865</v>
      </c>
      <c r="I1040" s="57">
        <v>8</v>
      </c>
    </row>
    <row r="1041" s="44" customFormat="1" ht="18.5" customHeight="1" spans="1:9">
      <c r="A1041" s="54"/>
      <c r="B1041" s="54"/>
      <c r="C1041" s="53" t="s">
        <v>486</v>
      </c>
      <c r="D1041" s="53" t="s">
        <v>1910</v>
      </c>
      <c r="E1041" s="53" t="s">
        <v>1762</v>
      </c>
      <c r="F1041" s="53" t="s">
        <v>1763</v>
      </c>
      <c r="G1041" s="53" t="s">
        <v>2923</v>
      </c>
      <c r="H1041" s="53" t="s">
        <v>1865</v>
      </c>
      <c r="I1041" s="57">
        <v>1</v>
      </c>
    </row>
    <row r="1042" s="44" customFormat="1" ht="18.5" customHeight="1" spans="1:9">
      <c r="A1042" s="54"/>
      <c r="B1042" s="54"/>
      <c r="C1042" s="53" t="s">
        <v>486</v>
      </c>
      <c r="D1042" s="53" t="s">
        <v>1910</v>
      </c>
      <c r="E1042" s="53" t="s">
        <v>1765</v>
      </c>
      <c r="F1042" s="53" t="s">
        <v>1766</v>
      </c>
      <c r="G1042" s="53" t="s">
        <v>2924</v>
      </c>
      <c r="H1042" s="53" t="s">
        <v>1865</v>
      </c>
      <c r="I1042" s="57">
        <v>1.5</v>
      </c>
    </row>
    <row r="1043" s="44" customFormat="1" ht="18.5" customHeight="1" spans="1:9">
      <c r="A1043" s="54"/>
      <c r="B1043" s="54"/>
      <c r="C1043" s="53" t="s">
        <v>486</v>
      </c>
      <c r="D1043" s="53" t="s">
        <v>1910</v>
      </c>
      <c r="E1043" s="53" t="s">
        <v>1927</v>
      </c>
      <c r="F1043" s="53" t="s">
        <v>1928</v>
      </c>
      <c r="G1043" s="53" t="s">
        <v>2925</v>
      </c>
      <c r="H1043" s="53" t="s">
        <v>1865</v>
      </c>
      <c r="I1043" s="57">
        <v>1.4</v>
      </c>
    </row>
    <row r="1044" s="44" customFormat="1" ht="18.5" customHeight="1" spans="1:9">
      <c r="A1044" s="54"/>
      <c r="B1044" s="54"/>
      <c r="C1044" s="53" t="s">
        <v>486</v>
      </c>
      <c r="D1044" s="53" t="s">
        <v>1910</v>
      </c>
      <c r="E1044" s="53" t="s">
        <v>1809</v>
      </c>
      <c r="F1044" s="53" t="s">
        <v>1810</v>
      </c>
      <c r="G1044" s="53" t="s">
        <v>2926</v>
      </c>
      <c r="H1044" s="53" t="s">
        <v>1865</v>
      </c>
      <c r="I1044" s="57">
        <v>1.5</v>
      </c>
    </row>
    <row r="1045" s="44" customFormat="1" ht="18.5" customHeight="1" spans="1:9">
      <c r="A1045" s="54"/>
      <c r="B1045" s="54"/>
      <c r="C1045" s="53" t="s">
        <v>486</v>
      </c>
      <c r="D1045" s="53" t="s">
        <v>1910</v>
      </c>
      <c r="E1045" s="53" t="s">
        <v>2072</v>
      </c>
      <c r="F1045" s="53" t="s">
        <v>2071</v>
      </c>
      <c r="G1045" s="53" t="s">
        <v>2927</v>
      </c>
      <c r="H1045" s="53" t="s">
        <v>1865</v>
      </c>
      <c r="I1045" s="57">
        <v>1.5</v>
      </c>
    </row>
    <row r="1046" s="44" customFormat="1" ht="18.5" customHeight="1" spans="1:9">
      <c r="A1046" s="54"/>
      <c r="B1046" s="54"/>
      <c r="C1046" s="53" t="s">
        <v>486</v>
      </c>
      <c r="D1046" s="53" t="s">
        <v>1910</v>
      </c>
      <c r="E1046" s="53" t="s">
        <v>1794</v>
      </c>
      <c r="F1046" s="53" t="s">
        <v>1795</v>
      </c>
      <c r="G1046" s="53" t="s">
        <v>2928</v>
      </c>
      <c r="H1046" s="53" t="s">
        <v>1865</v>
      </c>
      <c r="I1046" s="57">
        <v>4</v>
      </c>
    </row>
    <row r="1047" s="44" customFormat="1" ht="41" customHeight="1" spans="1:9">
      <c r="A1047" s="54"/>
      <c r="B1047" s="54"/>
      <c r="C1047" s="53" t="s">
        <v>2929</v>
      </c>
      <c r="D1047" s="53" t="s">
        <v>2929</v>
      </c>
      <c r="E1047" s="53" t="s">
        <v>1801</v>
      </c>
      <c r="F1047" s="53" t="s">
        <v>1779</v>
      </c>
      <c r="G1047" s="53" t="s">
        <v>2929</v>
      </c>
      <c r="H1047" s="53" t="s">
        <v>2041</v>
      </c>
      <c r="I1047" s="57">
        <v>105.2</v>
      </c>
    </row>
    <row r="1048" s="44" customFormat="1" ht="18.5" customHeight="1" spans="1:9">
      <c r="A1048" s="54"/>
      <c r="B1048" s="54"/>
      <c r="C1048" s="53" t="s">
        <v>2930</v>
      </c>
      <c r="D1048" s="53" t="s">
        <v>2930</v>
      </c>
      <c r="E1048" s="53" t="s">
        <v>1801</v>
      </c>
      <c r="F1048" s="53" t="s">
        <v>1779</v>
      </c>
      <c r="G1048" s="53" t="s">
        <v>2930</v>
      </c>
      <c r="H1048" s="53" t="s">
        <v>2041</v>
      </c>
      <c r="I1048" s="57">
        <v>28</v>
      </c>
    </row>
    <row r="1049" s="44" customFormat="1" ht="18.5" customHeight="1" spans="1:9">
      <c r="A1049" s="54"/>
      <c r="B1049" s="54"/>
      <c r="C1049" s="53" t="s">
        <v>486</v>
      </c>
      <c r="D1049" s="53" t="s">
        <v>1910</v>
      </c>
      <c r="E1049" s="53" t="s">
        <v>1801</v>
      </c>
      <c r="F1049" s="53" t="s">
        <v>1779</v>
      </c>
      <c r="G1049" s="53" t="s">
        <v>2931</v>
      </c>
      <c r="H1049" s="53" t="s">
        <v>1865</v>
      </c>
      <c r="I1049" s="57">
        <v>2</v>
      </c>
    </row>
    <row r="1050" s="44" customFormat="1" ht="29" customHeight="1" spans="1:9">
      <c r="A1050" s="54"/>
      <c r="B1050" s="54"/>
      <c r="C1050" s="53" t="s">
        <v>2932</v>
      </c>
      <c r="D1050" s="53" t="s">
        <v>2932</v>
      </c>
      <c r="E1050" s="53" t="s">
        <v>1907</v>
      </c>
      <c r="F1050" s="53" t="s">
        <v>1908</v>
      </c>
      <c r="G1050" s="53" t="s">
        <v>2932</v>
      </c>
      <c r="H1050" s="53" t="s">
        <v>2041</v>
      </c>
      <c r="I1050" s="57">
        <v>10</v>
      </c>
    </row>
    <row r="1051" s="44" customFormat="1" ht="41" customHeight="1" spans="1:9">
      <c r="A1051" s="54"/>
      <c r="B1051" s="54"/>
      <c r="C1051" s="53" t="s">
        <v>2933</v>
      </c>
      <c r="D1051" s="53" t="s">
        <v>2933</v>
      </c>
      <c r="E1051" s="53" t="s">
        <v>1907</v>
      </c>
      <c r="F1051" s="53" t="s">
        <v>1908</v>
      </c>
      <c r="G1051" s="53" t="s">
        <v>2933</v>
      </c>
      <c r="H1051" s="53" t="s">
        <v>2041</v>
      </c>
      <c r="I1051" s="57">
        <v>500</v>
      </c>
    </row>
    <row r="1052" s="44" customFormat="1" ht="18.5" customHeight="1" spans="1:9">
      <c r="A1052" s="54"/>
      <c r="B1052" s="54"/>
      <c r="C1052" s="53" t="s">
        <v>2934</v>
      </c>
      <c r="D1052" s="53" t="s">
        <v>2934</v>
      </c>
      <c r="E1052" s="53" t="s">
        <v>1907</v>
      </c>
      <c r="F1052" s="53" t="s">
        <v>1908</v>
      </c>
      <c r="G1052" s="53" t="s">
        <v>2934</v>
      </c>
      <c r="H1052" s="53" t="s">
        <v>2041</v>
      </c>
      <c r="I1052" s="57">
        <v>40</v>
      </c>
    </row>
    <row r="1053" s="44" customFormat="1" ht="18.5" customHeight="1" spans="1:9">
      <c r="A1053" s="54"/>
      <c r="B1053" s="54"/>
      <c r="C1053" s="53" t="s">
        <v>2935</v>
      </c>
      <c r="D1053" s="53" t="s">
        <v>2935</v>
      </c>
      <c r="E1053" s="53" t="s">
        <v>1907</v>
      </c>
      <c r="F1053" s="53" t="s">
        <v>1908</v>
      </c>
      <c r="G1053" s="53" t="s">
        <v>2935</v>
      </c>
      <c r="H1053" s="53" t="s">
        <v>2041</v>
      </c>
      <c r="I1053" s="57">
        <v>20</v>
      </c>
    </row>
    <row r="1054" s="44" customFormat="1" ht="29" customHeight="1" spans="1:9">
      <c r="A1054" s="54"/>
      <c r="B1054" s="54"/>
      <c r="C1054" s="53" t="s">
        <v>2936</v>
      </c>
      <c r="D1054" s="53" t="s">
        <v>2936</v>
      </c>
      <c r="E1054" s="53" t="s">
        <v>1907</v>
      </c>
      <c r="F1054" s="53" t="s">
        <v>1908</v>
      </c>
      <c r="G1054" s="53" t="s">
        <v>2936</v>
      </c>
      <c r="H1054" s="53" t="s">
        <v>2041</v>
      </c>
      <c r="I1054" s="57">
        <v>250</v>
      </c>
    </row>
    <row r="1055" s="44" customFormat="1" ht="29" customHeight="1" spans="1:9">
      <c r="A1055" s="54"/>
      <c r="B1055" s="54"/>
      <c r="C1055" s="53" t="s">
        <v>2937</v>
      </c>
      <c r="D1055" s="53" t="s">
        <v>2937</v>
      </c>
      <c r="E1055" s="53" t="s">
        <v>1907</v>
      </c>
      <c r="F1055" s="53" t="s">
        <v>1908</v>
      </c>
      <c r="G1055" s="53" t="s">
        <v>2937</v>
      </c>
      <c r="H1055" s="53" t="s">
        <v>2041</v>
      </c>
      <c r="I1055" s="57">
        <v>300</v>
      </c>
    </row>
    <row r="1056" s="44" customFormat="1" ht="41" customHeight="1" spans="1:9">
      <c r="A1056" s="55"/>
      <c r="B1056" s="55"/>
      <c r="C1056" s="53" t="s">
        <v>2929</v>
      </c>
      <c r="D1056" s="53" t="s">
        <v>2929</v>
      </c>
      <c r="E1056" s="53" t="s">
        <v>1907</v>
      </c>
      <c r="F1056" s="53" t="s">
        <v>1908</v>
      </c>
      <c r="G1056" s="53" t="s">
        <v>2929</v>
      </c>
      <c r="H1056" s="53" t="s">
        <v>2041</v>
      </c>
      <c r="I1056" s="57">
        <v>1794.8</v>
      </c>
    </row>
    <row r="1057" s="44" customFormat="1" ht="18.5" customHeight="1" spans="1:9">
      <c r="A1057" s="52" t="s">
        <v>2938</v>
      </c>
      <c r="B1057" s="52" t="s">
        <v>244</v>
      </c>
      <c r="C1057" s="53" t="s">
        <v>486</v>
      </c>
      <c r="D1057" s="53" t="s">
        <v>1747</v>
      </c>
      <c r="E1057" s="53" t="s">
        <v>1746</v>
      </c>
      <c r="F1057" s="53" t="s">
        <v>1747</v>
      </c>
      <c r="G1057" s="53" t="s">
        <v>1747</v>
      </c>
      <c r="H1057" s="53" t="s">
        <v>2274</v>
      </c>
      <c r="I1057" s="57">
        <v>3.6</v>
      </c>
    </row>
    <row r="1058" s="44" customFormat="1" ht="18.5" customHeight="1" spans="1:9">
      <c r="A1058" s="54"/>
      <c r="B1058" s="54"/>
      <c r="C1058" s="53" t="s">
        <v>486</v>
      </c>
      <c r="D1058" s="53" t="s">
        <v>2669</v>
      </c>
      <c r="E1058" s="53" t="s">
        <v>1788</v>
      </c>
      <c r="F1058" s="53" t="s">
        <v>1787</v>
      </c>
      <c r="G1058" s="53" t="s">
        <v>2669</v>
      </c>
      <c r="H1058" s="53" t="s">
        <v>2274</v>
      </c>
      <c r="I1058" s="57">
        <v>4.8</v>
      </c>
    </row>
    <row r="1059" s="44" customFormat="1" ht="18.5" customHeight="1" spans="1:9">
      <c r="A1059" s="54"/>
      <c r="B1059" s="54"/>
      <c r="C1059" s="53" t="s">
        <v>486</v>
      </c>
      <c r="D1059" s="53" t="s">
        <v>1758</v>
      </c>
      <c r="E1059" s="53" t="s">
        <v>1760</v>
      </c>
      <c r="F1059" s="53" t="s">
        <v>1759</v>
      </c>
      <c r="G1059" s="53" t="s">
        <v>1758</v>
      </c>
      <c r="H1059" s="53" t="s">
        <v>2260</v>
      </c>
      <c r="I1059" s="57">
        <v>2</v>
      </c>
    </row>
    <row r="1060" s="44" customFormat="1" ht="18.5" customHeight="1" spans="1:9">
      <c r="A1060" s="54"/>
      <c r="B1060" s="54"/>
      <c r="C1060" s="53" t="s">
        <v>486</v>
      </c>
      <c r="D1060" s="53" t="s">
        <v>1763</v>
      </c>
      <c r="E1060" s="53" t="s">
        <v>1762</v>
      </c>
      <c r="F1060" s="53" t="s">
        <v>1763</v>
      </c>
      <c r="G1060" s="53" t="s">
        <v>1763</v>
      </c>
      <c r="H1060" s="53" t="s">
        <v>2274</v>
      </c>
      <c r="I1060" s="57">
        <v>1</v>
      </c>
    </row>
    <row r="1061" s="44" customFormat="1" ht="18.5" customHeight="1" spans="1:9">
      <c r="A1061" s="54"/>
      <c r="B1061" s="54"/>
      <c r="C1061" s="53" t="s">
        <v>486</v>
      </c>
      <c r="D1061" s="53" t="s">
        <v>2939</v>
      </c>
      <c r="E1061" s="53" t="s">
        <v>1767</v>
      </c>
      <c r="F1061" s="53" t="s">
        <v>1768</v>
      </c>
      <c r="G1061" s="53" t="s">
        <v>2939</v>
      </c>
      <c r="H1061" s="53" t="s">
        <v>2260</v>
      </c>
      <c r="I1061" s="57">
        <v>2</v>
      </c>
    </row>
    <row r="1062" s="44" customFormat="1" ht="18.5" customHeight="1" spans="1:9">
      <c r="A1062" s="54"/>
      <c r="B1062" s="54"/>
      <c r="C1062" s="53" t="s">
        <v>486</v>
      </c>
      <c r="D1062" s="53" t="s">
        <v>1769</v>
      </c>
      <c r="E1062" s="53" t="s">
        <v>1919</v>
      </c>
      <c r="F1062" s="53" t="s">
        <v>1920</v>
      </c>
      <c r="G1062" s="53" t="s">
        <v>1769</v>
      </c>
      <c r="H1062" s="53" t="s">
        <v>2274</v>
      </c>
      <c r="I1062" s="57">
        <v>10</v>
      </c>
    </row>
    <row r="1063" s="44" customFormat="1" ht="18.5" customHeight="1" spans="1:9">
      <c r="A1063" s="54"/>
      <c r="B1063" s="54"/>
      <c r="C1063" s="53" t="s">
        <v>486</v>
      </c>
      <c r="D1063" s="53" t="s">
        <v>1769</v>
      </c>
      <c r="E1063" s="53" t="s">
        <v>1927</v>
      </c>
      <c r="F1063" s="53" t="s">
        <v>1928</v>
      </c>
      <c r="G1063" s="53" t="s">
        <v>1769</v>
      </c>
      <c r="H1063" s="53" t="s">
        <v>2260</v>
      </c>
      <c r="I1063" s="57">
        <v>2</v>
      </c>
    </row>
    <row r="1064" s="44" customFormat="1" ht="18.5" customHeight="1" spans="1:9">
      <c r="A1064" s="54"/>
      <c r="B1064" s="54"/>
      <c r="C1064" s="53" t="s">
        <v>486</v>
      </c>
      <c r="D1064" s="53" t="s">
        <v>1791</v>
      </c>
      <c r="E1064" s="53" t="s">
        <v>1772</v>
      </c>
      <c r="F1064" s="53" t="s">
        <v>1773</v>
      </c>
      <c r="G1064" s="53" t="s">
        <v>1791</v>
      </c>
      <c r="H1064" s="53" t="s">
        <v>2531</v>
      </c>
      <c r="I1064" s="57">
        <v>1.5</v>
      </c>
    </row>
    <row r="1065" s="44" customFormat="1" ht="18.5" customHeight="1" spans="1:9">
      <c r="A1065" s="54"/>
      <c r="B1065" s="54"/>
      <c r="C1065" s="53" t="s">
        <v>486</v>
      </c>
      <c r="D1065" s="53" t="s">
        <v>1782</v>
      </c>
      <c r="E1065" s="53" t="s">
        <v>1792</v>
      </c>
      <c r="F1065" s="53" t="s">
        <v>1782</v>
      </c>
      <c r="G1065" s="53" t="s">
        <v>2940</v>
      </c>
      <c r="H1065" s="53" t="s">
        <v>2260</v>
      </c>
      <c r="I1065" s="57">
        <v>20</v>
      </c>
    </row>
    <row r="1066" s="44" customFormat="1" ht="18.5" customHeight="1" spans="1:9">
      <c r="A1066" s="54"/>
      <c r="B1066" s="54"/>
      <c r="C1066" s="53" t="s">
        <v>486</v>
      </c>
      <c r="D1066" s="53" t="s">
        <v>1933</v>
      </c>
      <c r="E1066" s="53" t="s">
        <v>1932</v>
      </c>
      <c r="F1066" s="53" t="s">
        <v>1933</v>
      </c>
      <c r="G1066" s="53" t="s">
        <v>1933</v>
      </c>
      <c r="H1066" s="53" t="s">
        <v>2274</v>
      </c>
      <c r="I1066" s="57">
        <v>2</v>
      </c>
    </row>
    <row r="1067" s="44" customFormat="1" ht="18.5" customHeight="1" spans="1:9">
      <c r="A1067" s="54"/>
      <c r="B1067" s="54"/>
      <c r="C1067" s="53" t="s">
        <v>486</v>
      </c>
      <c r="D1067" s="53" t="s">
        <v>2941</v>
      </c>
      <c r="E1067" s="53" t="s">
        <v>1860</v>
      </c>
      <c r="F1067" s="53" t="s">
        <v>1859</v>
      </c>
      <c r="G1067" s="53" t="s">
        <v>2941</v>
      </c>
      <c r="H1067" s="53" t="s">
        <v>2260</v>
      </c>
      <c r="I1067" s="57">
        <v>4</v>
      </c>
    </row>
    <row r="1068" s="44" customFormat="1" ht="18.5" customHeight="1" spans="1:9">
      <c r="A1068" s="55"/>
      <c r="B1068" s="55"/>
      <c r="C1068" s="53" t="s">
        <v>486</v>
      </c>
      <c r="D1068" s="53" t="s">
        <v>2942</v>
      </c>
      <c r="E1068" s="53" t="s">
        <v>1860</v>
      </c>
      <c r="F1068" s="53" t="s">
        <v>1859</v>
      </c>
      <c r="G1068" s="53" t="s">
        <v>2942</v>
      </c>
      <c r="H1068" s="53" t="s">
        <v>2260</v>
      </c>
      <c r="I1068" s="57">
        <v>1.49</v>
      </c>
    </row>
    <row r="1069" s="44" customFormat="1" ht="30.5" customHeight="1" spans="1:9">
      <c r="A1069" s="52" t="s">
        <v>2943</v>
      </c>
      <c r="B1069" s="52" t="s">
        <v>246</v>
      </c>
      <c r="C1069" s="53" t="s">
        <v>486</v>
      </c>
      <c r="D1069" s="53" t="s">
        <v>1747</v>
      </c>
      <c r="E1069" s="53" t="s">
        <v>1746</v>
      </c>
      <c r="F1069" s="53" t="s">
        <v>1747</v>
      </c>
      <c r="G1069" s="53" t="s">
        <v>2944</v>
      </c>
      <c r="H1069" s="53" t="s">
        <v>2272</v>
      </c>
      <c r="I1069" s="57">
        <v>9</v>
      </c>
    </row>
    <row r="1070" s="44" customFormat="1" ht="30.5" customHeight="1" spans="1:9">
      <c r="A1070" s="54"/>
      <c r="B1070" s="54"/>
      <c r="C1070" s="53" t="s">
        <v>486</v>
      </c>
      <c r="D1070" s="53" t="s">
        <v>1787</v>
      </c>
      <c r="E1070" s="53" t="s">
        <v>1788</v>
      </c>
      <c r="F1070" s="53" t="s">
        <v>1787</v>
      </c>
      <c r="G1070" s="53" t="s">
        <v>2945</v>
      </c>
      <c r="H1070" s="53" t="s">
        <v>2272</v>
      </c>
      <c r="I1070" s="57">
        <v>1.54</v>
      </c>
    </row>
    <row r="1071" s="44" customFormat="1" ht="18.5" customHeight="1" spans="1:9">
      <c r="A1071" s="54"/>
      <c r="B1071" s="54"/>
      <c r="C1071" s="53" t="s">
        <v>486</v>
      </c>
      <c r="D1071" s="53" t="s">
        <v>1874</v>
      </c>
      <c r="E1071" s="53" t="s">
        <v>1875</v>
      </c>
      <c r="F1071" s="53" t="s">
        <v>1874</v>
      </c>
      <c r="G1071" s="53" t="s">
        <v>2946</v>
      </c>
      <c r="H1071" s="53" t="s">
        <v>2272</v>
      </c>
      <c r="I1071" s="57">
        <v>2.88</v>
      </c>
    </row>
    <row r="1072" s="44" customFormat="1" ht="18.5" customHeight="1" spans="1:9">
      <c r="A1072" s="54"/>
      <c r="B1072" s="54"/>
      <c r="C1072" s="53" t="s">
        <v>486</v>
      </c>
      <c r="D1072" s="53" t="s">
        <v>1756</v>
      </c>
      <c r="E1072" s="53" t="s">
        <v>1755</v>
      </c>
      <c r="F1072" s="53" t="s">
        <v>1756</v>
      </c>
      <c r="G1072" s="53" t="s">
        <v>2947</v>
      </c>
      <c r="H1072" s="53" t="s">
        <v>2272</v>
      </c>
      <c r="I1072" s="57">
        <v>0.4</v>
      </c>
    </row>
    <row r="1073" s="44" customFormat="1" ht="18.5" customHeight="1" spans="1:9">
      <c r="A1073" s="54"/>
      <c r="B1073" s="54"/>
      <c r="C1073" s="53" t="s">
        <v>486</v>
      </c>
      <c r="D1073" s="53" t="s">
        <v>2248</v>
      </c>
      <c r="E1073" s="53" t="s">
        <v>2247</v>
      </c>
      <c r="F1073" s="53" t="s">
        <v>2248</v>
      </c>
      <c r="G1073" s="53" t="s">
        <v>2948</v>
      </c>
      <c r="H1073" s="53" t="s">
        <v>2272</v>
      </c>
      <c r="I1073" s="57">
        <v>1.1</v>
      </c>
    </row>
    <row r="1074" s="44" customFormat="1" ht="18.5" customHeight="1" spans="1:9">
      <c r="A1074" s="54"/>
      <c r="B1074" s="54"/>
      <c r="C1074" s="53" t="s">
        <v>486</v>
      </c>
      <c r="D1074" s="53" t="s">
        <v>1759</v>
      </c>
      <c r="E1074" s="53" t="s">
        <v>1760</v>
      </c>
      <c r="F1074" s="53" t="s">
        <v>1759</v>
      </c>
      <c r="G1074" s="53" t="s">
        <v>2949</v>
      </c>
      <c r="H1074" s="53" t="s">
        <v>2272</v>
      </c>
      <c r="I1074" s="57">
        <v>1.5</v>
      </c>
    </row>
    <row r="1075" s="44" customFormat="1" ht="18.5" customHeight="1" spans="1:9">
      <c r="A1075" s="54"/>
      <c r="B1075" s="54"/>
      <c r="C1075" s="53" t="s">
        <v>486</v>
      </c>
      <c r="D1075" s="53" t="s">
        <v>1763</v>
      </c>
      <c r="E1075" s="53" t="s">
        <v>1762</v>
      </c>
      <c r="F1075" s="53" t="s">
        <v>1763</v>
      </c>
      <c r="G1075" s="53" t="s">
        <v>2950</v>
      </c>
      <c r="H1075" s="53" t="s">
        <v>2272</v>
      </c>
      <c r="I1075" s="57">
        <v>0.08</v>
      </c>
    </row>
    <row r="1076" s="44" customFormat="1" ht="18.5" customHeight="1" spans="1:9">
      <c r="A1076" s="54"/>
      <c r="B1076" s="54"/>
      <c r="C1076" s="53" t="s">
        <v>486</v>
      </c>
      <c r="D1076" s="53" t="s">
        <v>1832</v>
      </c>
      <c r="E1076" s="53" t="s">
        <v>1767</v>
      </c>
      <c r="F1076" s="53" t="s">
        <v>1768</v>
      </c>
      <c r="G1076" s="53" t="s">
        <v>2951</v>
      </c>
      <c r="H1076" s="53" t="s">
        <v>2272</v>
      </c>
      <c r="I1076" s="57">
        <v>4</v>
      </c>
    </row>
    <row r="1077" s="44" customFormat="1" ht="18.5" customHeight="1" spans="1:9">
      <c r="A1077" s="54"/>
      <c r="B1077" s="54"/>
      <c r="C1077" s="53" t="s">
        <v>486</v>
      </c>
      <c r="D1077" s="53" t="s">
        <v>1769</v>
      </c>
      <c r="E1077" s="53" t="s">
        <v>1806</v>
      </c>
      <c r="F1077" s="53" t="s">
        <v>1807</v>
      </c>
      <c r="G1077" s="53" t="s">
        <v>2952</v>
      </c>
      <c r="H1077" s="53" t="s">
        <v>2272</v>
      </c>
      <c r="I1077" s="57">
        <v>2</v>
      </c>
    </row>
    <row r="1078" s="44" customFormat="1" ht="18.5" customHeight="1" spans="1:9">
      <c r="A1078" s="54"/>
      <c r="B1078" s="54"/>
      <c r="C1078" s="53" t="s">
        <v>486</v>
      </c>
      <c r="D1078" s="53" t="s">
        <v>1791</v>
      </c>
      <c r="E1078" s="53" t="s">
        <v>1809</v>
      </c>
      <c r="F1078" s="53" t="s">
        <v>1810</v>
      </c>
      <c r="G1078" s="53" t="s">
        <v>2953</v>
      </c>
      <c r="H1078" s="53" t="s">
        <v>2272</v>
      </c>
      <c r="I1078" s="57">
        <v>2.4</v>
      </c>
    </row>
    <row r="1079" s="44" customFormat="1" ht="29" customHeight="1" spans="1:9">
      <c r="A1079" s="54"/>
      <c r="B1079" s="54"/>
      <c r="C1079" s="53" t="s">
        <v>486</v>
      </c>
      <c r="D1079" s="53" t="s">
        <v>2954</v>
      </c>
      <c r="E1079" s="53" t="s">
        <v>1792</v>
      </c>
      <c r="F1079" s="53" t="s">
        <v>1782</v>
      </c>
      <c r="G1079" s="53" t="s">
        <v>2955</v>
      </c>
      <c r="H1079" s="53" t="s">
        <v>1778</v>
      </c>
      <c r="I1079" s="57">
        <v>10</v>
      </c>
    </row>
    <row r="1080" s="44" customFormat="1" ht="55.25" customHeight="1" spans="1:9">
      <c r="A1080" s="54"/>
      <c r="B1080" s="54"/>
      <c r="C1080" s="53" t="s">
        <v>486</v>
      </c>
      <c r="D1080" s="53" t="s">
        <v>2956</v>
      </c>
      <c r="E1080" s="53" t="s">
        <v>1792</v>
      </c>
      <c r="F1080" s="53" t="s">
        <v>1782</v>
      </c>
      <c r="G1080" s="53" t="s">
        <v>2957</v>
      </c>
      <c r="H1080" s="53" t="s">
        <v>1778</v>
      </c>
      <c r="I1080" s="57">
        <v>70</v>
      </c>
    </row>
    <row r="1081" s="44" customFormat="1" ht="18.5" customHeight="1" spans="1:9">
      <c r="A1081" s="54"/>
      <c r="B1081" s="54"/>
      <c r="C1081" s="53" t="s">
        <v>486</v>
      </c>
      <c r="D1081" s="53" t="s">
        <v>1779</v>
      </c>
      <c r="E1081" s="53" t="s">
        <v>1801</v>
      </c>
      <c r="F1081" s="53" t="s">
        <v>1779</v>
      </c>
      <c r="G1081" s="53" t="s">
        <v>2958</v>
      </c>
      <c r="H1081" s="53" t="s">
        <v>2835</v>
      </c>
      <c r="I1081" s="57">
        <v>5</v>
      </c>
    </row>
    <row r="1082" s="44" customFormat="1" ht="18.5" customHeight="1" spans="1:9">
      <c r="A1082" s="55"/>
      <c r="B1082" s="55"/>
      <c r="C1082" s="53" t="s">
        <v>486</v>
      </c>
      <c r="D1082" s="53" t="s">
        <v>2959</v>
      </c>
      <c r="E1082" s="53" t="s">
        <v>1860</v>
      </c>
      <c r="F1082" s="53" t="s">
        <v>1859</v>
      </c>
      <c r="G1082" s="53" t="s">
        <v>2960</v>
      </c>
      <c r="H1082" s="53" t="s">
        <v>1778</v>
      </c>
      <c r="I1082" s="57">
        <v>30</v>
      </c>
    </row>
    <row r="1083" s="44" customFormat="1" ht="18.5" customHeight="1" spans="1:9">
      <c r="A1083" s="52" t="s">
        <v>2961</v>
      </c>
      <c r="B1083" s="52" t="s">
        <v>248</v>
      </c>
      <c r="C1083" s="53" t="s">
        <v>2962</v>
      </c>
      <c r="D1083" s="53" t="s">
        <v>1862</v>
      </c>
      <c r="E1083" s="53" t="s">
        <v>1863</v>
      </c>
      <c r="F1083" s="53" t="s">
        <v>1862</v>
      </c>
      <c r="G1083" s="53" t="s">
        <v>2963</v>
      </c>
      <c r="H1083" s="53" t="s">
        <v>1865</v>
      </c>
      <c r="I1083" s="57">
        <v>20</v>
      </c>
    </row>
    <row r="1084" s="44" customFormat="1" ht="18.5" customHeight="1" spans="1:9">
      <c r="A1084" s="54"/>
      <c r="B1084" s="54"/>
      <c r="C1084" s="53" t="s">
        <v>2962</v>
      </c>
      <c r="D1084" s="53" t="s">
        <v>1747</v>
      </c>
      <c r="E1084" s="53" t="s">
        <v>1746</v>
      </c>
      <c r="F1084" s="53" t="s">
        <v>1747</v>
      </c>
      <c r="G1084" s="53" t="s">
        <v>2397</v>
      </c>
      <c r="H1084" s="53" t="s">
        <v>2272</v>
      </c>
      <c r="I1084" s="57">
        <v>50</v>
      </c>
    </row>
    <row r="1085" s="44" customFormat="1" ht="18.5" customHeight="1" spans="1:9">
      <c r="A1085" s="54"/>
      <c r="B1085" s="54"/>
      <c r="C1085" s="53" t="s">
        <v>2962</v>
      </c>
      <c r="D1085" s="53" t="s">
        <v>1787</v>
      </c>
      <c r="E1085" s="53" t="s">
        <v>1788</v>
      </c>
      <c r="F1085" s="53" t="s">
        <v>1787</v>
      </c>
      <c r="G1085" s="53" t="s">
        <v>2964</v>
      </c>
      <c r="H1085" s="53" t="s">
        <v>2272</v>
      </c>
      <c r="I1085" s="57">
        <v>21</v>
      </c>
    </row>
    <row r="1086" s="44" customFormat="1" ht="18.5" customHeight="1" spans="1:9">
      <c r="A1086" s="54"/>
      <c r="B1086" s="54"/>
      <c r="C1086" s="53" t="s">
        <v>486</v>
      </c>
      <c r="D1086" s="53" t="s">
        <v>2965</v>
      </c>
      <c r="E1086" s="53" t="s">
        <v>1749</v>
      </c>
      <c r="F1086" s="53" t="s">
        <v>1750</v>
      </c>
      <c r="G1086" s="53" t="s">
        <v>2966</v>
      </c>
      <c r="H1086" s="53" t="s">
        <v>1778</v>
      </c>
      <c r="I1086" s="57">
        <v>500</v>
      </c>
    </row>
    <row r="1087" s="44" customFormat="1" ht="18.5" customHeight="1" spans="1:9">
      <c r="A1087" s="54"/>
      <c r="B1087" s="54"/>
      <c r="C1087" s="53" t="s">
        <v>2962</v>
      </c>
      <c r="D1087" s="53" t="s">
        <v>1874</v>
      </c>
      <c r="E1087" s="53" t="s">
        <v>1875</v>
      </c>
      <c r="F1087" s="53" t="s">
        <v>1874</v>
      </c>
      <c r="G1087" s="53" t="s">
        <v>2967</v>
      </c>
      <c r="H1087" s="53" t="s">
        <v>2272</v>
      </c>
      <c r="I1087" s="57">
        <v>3</v>
      </c>
    </row>
    <row r="1088" s="44" customFormat="1" ht="18.5" customHeight="1" spans="1:9">
      <c r="A1088" s="54"/>
      <c r="B1088" s="54"/>
      <c r="C1088" s="53" t="s">
        <v>2962</v>
      </c>
      <c r="D1088" s="53" t="s">
        <v>1756</v>
      </c>
      <c r="E1088" s="53" t="s">
        <v>1755</v>
      </c>
      <c r="F1088" s="53" t="s">
        <v>1756</v>
      </c>
      <c r="G1088" s="53" t="s">
        <v>2968</v>
      </c>
      <c r="H1088" s="53" t="s">
        <v>2520</v>
      </c>
      <c r="I1088" s="57">
        <v>15</v>
      </c>
    </row>
    <row r="1089" s="44" customFormat="1" ht="18.5" customHeight="1" spans="1:9">
      <c r="A1089" s="54"/>
      <c r="B1089" s="54"/>
      <c r="C1089" s="53" t="s">
        <v>486</v>
      </c>
      <c r="D1089" s="53" t="s">
        <v>2969</v>
      </c>
      <c r="E1089" s="53" t="s">
        <v>1755</v>
      </c>
      <c r="F1089" s="53" t="s">
        <v>1756</v>
      </c>
      <c r="G1089" s="53" t="s">
        <v>2969</v>
      </c>
      <c r="H1089" s="53" t="s">
        <v>1865</v>
      </c>
      <c r="I1089" s="57">
        <v>3</v>
      </c>
    </row>
    <row r="1090" s="44" customFormat="1" ht="18.5" customHeight="1" spans="1:9">
      <c r="A1090" s="54"/>
      <c r="B1090" s="54"/>
      <c r="C1090" s="53" t="s">
        <v>2962</v>
      </c>
      <c r="D1090" s="53" t="s">
        <v>1992</v>
      </c>
      <c r="E1090" s="53" t="s">
        <v>1993</v>
      </c>
      <c r="F1090" s="53" t="s">
        <v>1992</v>
      </c>
      <c r="G1090" s="53" t="s">
        <v>2970</v>
      </c>
      <c r="H1090" s="53" t="s">
        <v>2272</v>
      </c>
      <c r="I1090" s="57">
        <v>3</v>
      </c>
    </row>
    <row r="1091" s="44" customFormat="1" ht="18.5" customHeight="1" spans="1:9">
      <c r="A1091" s="54"/>
      <c r="B1091" s="54"/>
      <c r="C1091" s="53" t="s">
        <v>2962</v>
      </c>
      <c r="D1091" s="53" t="s">
        <v>2248</v>
      </c>
      <c r="E1091" s="53" t="s">
        <v>2247</v>
      </c>
      <c r="F1091" s="53" t="s">
        <v>2248</v>
      </c>
      <c r="G1091" s="53" t="s">
        <v>2971</v>
      </c>
      <c r="H1091" s="53" t="s">
        <v>2272</v>
      </c>
      <c r="I1091" s="57">
        <v>3</v>
      </c>
    </row>
    <row r="1092" s="44" customFormat="1" ht="18.5" customHeight="1" spans="1:9">
      <c r="A1092" s="54"/>
      <c r="B1092" s="54"/>
      <c r="C1092" s="53" t="s">
        <v>2962</v>
      </c>
      <c r="D1092" s="53" t="s">
        <v>1764</v>
      </c>
      <c r="E1092" s="53" t="s">
        <v>1879</v>
      </c>
      <c r="F1092" s="53" t="s">
        <v>1764</v>
      </c>
      <c r="G1092" s="53" t="s">
        <v>2972</v>
      </c>
      <c r="H1092" s="53" t="s">
        <v>2272</v>
      </c>
      <c r="I1092" s="57">
        <v>5</v>
      </c>
    </row>
    <row r="1093" s="44" customFormat="1" ht="18.5" customHeight="1" spans="1:9">
      <c r="A1093" s="54"/>
      <c r="B1093" s="54"/>
      <c r="C1093" s="53" t="s">
        <v>486</v>
      </c>
      <c r="D1093" s="53" t="s">
        <v>2973</v>
      </c>
      <c r="E1093" s="53" t="s">
        <v>1820</v>
      </c>
      <c r="F1093" s="53" t="s">
        <v>1819</v>
      </c>
      <c r="G1093" s="53" t="s">
        <v>2974</v>
      </c>
      <c r="H1093" s="53" t="s">
        <v>2272</v>
      </c>
      <c r="I1093" s="57">
        <v>30</v>
      </c>
    </row>
    <row r="1094" s="44" customFormat="1" ht="29" customHeight="1" spans="1:9">
      <c r="A1094" s="54"/>
      <c r="B1094" s="54"/>
      <c r="C1094" s="53" t="s">
        <v>486</v>
      </c>
      <c r="D1094" s="53" t="s">
        <v>2975</v>
      </c>
      <c r="E1094" s="53" t="s">
        <v>1820</v>
      </c>
      <c r="F1094" s="53" t="s">
        <v>1819</v>
      </c>
      <c r="G1094" s="53" t="s">
        <v>2976</v>
      </c>
      <c r="H1094" s="53" t="s">
        <v>1865</v>
      </c>
      <c r="I1094" s="57">
        <v>100</v>
      </c>
    </row>
    <row r="1095" s="44" customFormat="1" ht="18.5" customHeight="1" spans="1:9">
      <c r="A1095" s="54"/>
      <c r="B1095" s="54"/>
      <c r="C1095" s="53" t="s">
        <v>2962</v>
      </c>
      <c r="D1095" s="53" t="s">
        <v>2977</v>
      </c>
      <c r="E1095" s="53" t="s">
        <v>1822</v>
      </c>
      <c r="F1095" s="53" t="s">
        <v>1823</v>
      </c>
      <c r="G1095" s="53" t="s">
        <v>1823</v>
      </c>
      <c r="H1095" s="53" t="s">
        <v>2272</v>
      </c>
      <c r="I1095" s="57">
        <v>10</v>
      </c>
    </row>
    <row r="1096" s="44" customFormat="1" ht="18.5" customHeight="1" spans="1:9">
      <c r="A1096" s="54"/>
      <c r="B1096" s="54"/>
      <c r="C1096" s="53" t="s">
        <v>2962</v>
      </c>
      <c r="D1096" s="53" t="s">
        <v>1758</v>
      </c>
      <c r="E1096" s="53" t="s">
        <v>1757</v>
      </c>
      <c r="F1096" s="53" t="s">
        <v>1758</v>
      </c>
      <c r="G1096" s="53" t="s">
        <v>2978</v>
      </c>
      <c r="H1096" s="53" t="s">
        <v>1865</v>
      </c>
      <c r="I1096" s="57">
        <v>5</v>
      </c>
    </row>
    <row r="1097" s="44" customFormat="1" ht="18.5" customHeight="1" spans="1:9">
      <c r="A1097" s="54"/>
      <c r="B1097" s="54"/>
      <c r="C1097" s="53" t="s">
        <v>2962</v>
      </c>
      <c r="D1097" s="53" t="s">
        <v>2979</v>
      </c>
      <c r="E1097" s="53" t="s">
        <v>1757</v>
      </c>
      <c r="F1097" s="53" t="s">
        <v>1758</v>
      </c>
      <c r="G1097" s="53" t="s">
        <v>2979</v>
      </c>
      <c r="H1097" s="53" t="s">
        <v>2272</v>
      </c>
      <c r="I1097" s="57">
        <v>5</v>
      </c>
    </row>
    <row r="1098" s="44" customFormat="1" ht="18.5" customHeight="1" spans="1:9">
      <c r="A1098" s="54"/>
      <c r="B1098" s="54"/>
      <c r="C1098" s="53" t="s">
        <v>2962</v>
      </c>
      <c r="D1098" s="53" t="s">
        <v>1824</v>
      </c>
      <c r="E1098" s="53" t="s">
        <v>1825</v>
      </c>
      <c r="F1098" s="53" t="s">
        <v>1824</v>
      </c>
      <c r="G1098" s="53" t="s">
        <v>2980</v>
      </c>
      <c r="H1098" s="53" t="s">
        <v>2272</v>
      </c>
      <c r="I1098" s="57">
        <v>5</v>
      </c>
    </row>
    <row r="1099" s="44" customFormat="1" ht="18.5" customHeight="1" spans="1:9">
      <c r="A1099" s="54"/>
      <c r="B1099" s="54"/>
      <c r="C1099" s="53" t="s">
        <v>2962</v>
      </c>
      <c r="D1099" s="53" t="s">
        <v>1759</v>
      </c>
      <c r="E1099" s="53" t="s">
        <v>1760</v>
      </c>
      <c r="F1099" s="53" t="s">
        <v>1759</v>
      </c>
      <c r="G1099" s="53" t="s">
        <v>2981</v>
      </c>
      <c r="H1099" s="53" t="s">
        <v>2272</v>
      </c>
      <c r="I1099" s="57">
        <v>10</v>
      </c>
    </row>
    <row r="1100" s="44" customFormat="1" ht="18.5" customHeight="1" spans="1:9">
      <c r="A1100" s="54"/>
      <c r="B1100" s="54"/>
      <c r="C1100" s="53" t="s">
        <v>486</v>
      </c>
      <c r="D1100" s="53" t="s">
        <v>1884</v>
      </c>
      <c r="E1100" s="53" t="s">
        <v>1885</v>
      </c>
      <c r="F1100" s="53" t="s">
        <v>1884</v>
      </c>
      <c r="G1100" s="53" t="s">
        <v>1884</v>
      </c>
      <c r="H1100" s="53" t="s">
        <v>2272</v>
      </c>
      <c r="I1100" s="57">
        <v>30</v>
      </c>
    </row>
    <row r="1101" s="44" customFormat="1" ht="18.5" customHeight="1" spans="1:9">
      <c r="A1101" s="54"/>
      <c r="B1101" s="54"/>
      <c r="C1101" s="53" t="s">
        <v>2962</v>
      </c>
      <c r="D1101" s="53" t="s">
        <v>1763</v>
      </c>
      <c r="E1101" s="53" t="s">
        <v>1762</v>
      </c>
      <c r="F1101" s="53" t="s">
        <v>1763</v>
      </c>
      <c r="G1101" s="53" t="s">
        <v>2982</v>
      </c>
      <c r="H1101" s="53" t="s">
        <v>2272</v>
      </c>
      <c r="I1101" s="57">
        <v>5</v>
      </c>
    </row>
    <row r="1102" s="44" customFormat="1" ht="18.5" customHeight="1" spans="1:9">
      <c r="A1102" s="54"/>
      <c r="B1102" s="54"/>
      <c r="C1102" s="53" t="s">
        <v>486</v>
      </c>
      <c r="D1102" s="53" t="s">
        <v>2052</v>
      </c>
      <c r="E1102" s="53" t="s">
        <v>1889</v>
      </c>
      <c r="F1102" s="53" t="s">
        <v>1888</v>
      </c>
      <c r="G1102" s="53" t="s">
        <v>2052</v>
      </c>
      <c r="H1102" s="53" t="s">
        <v>2272</v>
      </c>
      <c r="I1102" s="57">
        <v>30</v>
      </c>
    </row>
    <row r="1103" s="44" customFormat="1" ht="18.5" customHeight="1" spans="1:9">
      <c r="A1103" s="54"/>
      <c r="B1103" s="54"/>
      <c r="C1103" s="53" t="s">
        <v>486</v>
      </c>
      <c r="D1103" s="53" t="s">
        <v>1998</v>
      </c>
      <c r="E1103" s="53" t="s">
        <v>1767</v>
      </c>
      <c r="F1103" s="53" t="s">
        <v>1768</v>
      </c>
      <c r="G1103" s="53" t="s">
        <v>1998</v>
      </c>
      <c r="H1103" s="53" t="s">
        <v>2272</v>
      </c>
      <c r="I1103" s="57">
        <v>20</v>
      </c>
    </row>
    <row r="1104" s="44" customFormat="1" ht="29" customHeight="1" spans="1:9">
      <c r="A1104" s="54"/>
      <c r="B1104" s="54"/>
      <c r="C1104" s="53" t="s">
        <v>486</v>
      </c>
      <c r="D1104" s="53" t="s">
        <v>2983</v>
      </c>
      <c r="E1104" s="53" t="s">
        <v>2984</v>
      </c>
      <c r="F1104" s="53" t="s">
        <v>2985</v>
      </c>
      <c r="G1104" s="53" t="s">
        <v>2976</v>
      </c>
      <c r="H1104" s="53" t="s">
        <v>2741</v>
      </c>
      <c r="I1104" s="57">
        <v>100</v>
      </c>
    </row>
    <row r="1105" s="44" customFormat="1" ht="18.5" customHeight="1" spans="1:9">
      <c r="A1105" s="54"/>
      <c r="B1105" s="54"/>
      <c r="C1105" s="53" t="s">
        <v>486</v>
      </c>
      <c r="D1105" s="53" t="s">
        <v>2986</v>
      </c>
      <c r="E1105" s="53" t="s">
        <v>2987</v>
      </c>
      <c r="F1105" s="53" t="s">
        <v>2988</v>
      </c>
      <c r="G1105" s="53" t="s">
        <v>2989</v>
      </c>
      <c r="H1105" s="53" t="s">
        <v>1754</v>
      </c>
      <c r="I1105" s="57">
        <v>500</v>
      </c>
    </row>
    <row r="1106" s="44" customFormat="1" ht="18.5" customHeight="1" spans="1:9">
      <c r="A1106" s="54"/>
      <c r="B1106" s="54"/>
      <c r="C1106" s="53" t="s">
        <v>486</v>
      </c>
      <c r="D1106" s="53" t="s">
        <v>2990</v>
      </c>
      <c r="E1106" s="53" t="s">
        <v>2987</v>
      </c>
      <c r="F1106" s="53" t="s">
        <v>2988</v>
      </c>
      <c r="G1106" s="53" t="s">
        <v>2990</v>
      </c>
      <c r="H1106" s="53" t="s">
        <v>2272</v>
      </c>
      <c r="I1106" s="57">
        <v>80</v>
      </c>
    </row>
    <row r="1107" s="44" customFormat="1" ht="18.5" customHeight="1" spans="1:9">
      <c r="A1107" s="54"/>
      <c r="B1107" s="54"/>
      <c r="C1107" s="53" t="s">
        <v>2962</v>
      </c>
      <c r="D1107" s="53" t="s">
        <v>1769</v>
      </c>
      <c r="E1107" s="53" t="s">
        <v>1919</v>
      </c>
      <c r="F1107" s="53" t="s">
        <v>1920</v>
      </c>
      <c r="G1107" s="53" t="s">
        <v>2991</v>
      </c>
      <c r="H1107" s="53" t="s">
        <v>2272</v>
      </c>
      <c r="I1107" s="57">
        <v>15</v>
      </c>
    </row>
    <row r="1108" s="44" customFormat="1" ht="18.5" customHeight="1" spans="1:9">
      <c r="A1108" s="54"/>
      <c r="B1108" s="54"/>
      <c r="C1108" s="53" t="s">
        <v>2962</v>
      </c>
      <c r="D1108" s="53" t="s">
        <v>1769</v>
      </c>
      <c r="E1108" s="53" t="s">
        <v>1923</v>
      </c>
      <c r="F1108" s="53" t="s">
        <v>1924</v>
      </c>
      <c r="G1108" s="53" t="s">
        <v>2161</v>
      </c>
      <c r="H1108" s="53" t="s">
        <v>2272</v>
      </c>
      <c r="I1108" s="57">
        <v>10</v>
      </c>
    </row>
    <row r="1109" s="44" customFormat="1" ht="18.5" customHeight="1" spans="1:9">
      <c r="A1109" s="54"/>
      <c r="B1109" s="54"/>
      <c r="C1109" s="53" t="s">
        <v>2962</v>
      </c>
      <c r="D1109" s="53" t="s">
        <v>1769</v>
      </c>
      <c r="E1109" s="53" t="s">
        <v>1844</v>
      </c>
      <c r="F1109" s="53" t="s">
        <v>1845</v>
      </c>
      <c r="G1109" s="53" t="s">
        <v>2163</v>
      </c>
      <c r="H1109" s="53" t="s">
        <v>2272</v>
      </c>
      <c r="I1109" s="57">
        <v>10</v>
      </c>
    </row>
    <row r="1110" s="44" customFormat="1" ht="18.5" customHeight="1" spans="1:9">
      <c r="A1110" s="54"/>
      <c r="B1110" s="54"/>
      <c r="C1110" s="53" t="s">
        <v>2962</v>
      </c>
      <c r="D1110" s="53" t="s">
        <v>1769</v>
      </c>
      <c r="E1110" s="53" t="s">
        <v>1927</v>
      </c>
      <c r="F1110" s="53" t="s">
        <v>1928</v>
      </c>
      <c r="G1110" s="53" t="s">
        <v>2992</v>
      </c>
      <c r="H1110" s="53" t="s">
        <v>2272</v>
      </c>
      <c r="I1110" s="57">
        <v>5</v>
      </c>
    </row>
    <row r="1111" s="44" customFormat="1" ht="18.5" customHeight="1" spans="1:9">
      <c r="A1111" s="54"/>
      <c r="B1111" s="54"/>
      <c r="C1111" s="53" t="s">
        <v>486</v>
      </c>
      <c r="D1111" s="53" t="s">
        <v>1791</v>
      </c>
      <c r="E1111" s="53" t="s">
        <v>1809</v>
      </c>
      <c r="F1111" s="53" t="s">
        <v>1810</v>
      </c>
      <c r="G1111" s="53" t="s">
        <v>2653</v>
      </c>
      <c r="H1111" s="53" t="s">
        <v>1865</v>
      </c>
      <c r="I1111" s="57">
        <v>30</v>
      </c>
    </row>
    <row r="1112" s="44" customFormat="1" ht="18.5" customHeight="1" spans="1:9">
      <c r="A1112" s="54"/>
      <c r="B1112" s="54"/>
      <c r="C1112" s="53" t="s">
        <v>486</v>
      </c>
      <c r="D1112" s="53" t="s">
        <v>2993</v>
      </c>
      <c r="E1112" s="53" t="s">
        <v>1898</v>
      </c>
      <c r="F1112" s="53" t="s">
        <v>1897</v>
      </c>
      <c r="G1112" s="53" t="s">
        <v>2993</v>
      </c>
      <c r="H1112" s="53" t="s">
        <v>1865</v>
      </c>
      <c r="I1112" s="57">
        <v>120</v>
      </c>
    </row>
    <row r="1113" s="44" customFormat="1" ht="18.5" customHeight="1" spans="1:9">
      <c r="A1113" s="54"/>
      <c r="B1113" s="54"/>
      <c r="C1113" s="53" t="s">
        <v>486</v>
      </c>
      <c r="D1113" s="53" t="s">
        <v>2994</v>
      </c>
      <c r="E1113" s="53" t="s">
        <v>1792</v>
      </c>
      <c r="F1113" s="53" t="s">
        <v>1782</v>
      </c>
      <c r="G1113" s="53" t="s">
        <v>2994</v>
      </c>
      <c r="H1113" s="53" t="s">
        <v>1865</v>
      </c>
      <c r="I1113" s="57">
        <v>240</v>
      </c>
    </row>
    <row r="1114" s="44" customFormat="1" ht="18.5" customHeight="1" spans="1:9">
      <c r="A1114" s="54"/>
      <c r="B1114" s="54"/>
      <c r="C1114" s="53" t="s">
        <v>486</v>
      </c>
      <c r="D1114" s="53" t="s">
        <v>2995</v>
      </c>
      <c r="E1114" s="53" t="s">
        <v>1799</v>
      </c>
      <c r="F1114" s="53" t="s">
        <v>1798</v>
      </c>
      <c r="G1114" s="53" t="s">
        <v>2996</v>
      </c>
      <c r="H1114" s="53" t="s">
        <v>2272</v>
      </c>
      <c r="I1114" s="57">
        <v>30</v>
      </c>
    </row>
    <row r="1115" s="44" customFormat="1" ht="18.5" customHeight="1" spans="1:9">
      <c r="A1115" s="54"/>
      <c r="B1115" s="54"/>
      <c r="C1115" s="53" t="s">
        <v>486</v>
      </c>
      <c r="D1115" s="53" t="s">
        <v>1933</v>
      </c>
      <c r="E1115" s="53" t="s">
        <v>1932</v>
      </c>
      <c r="F1115" s="53" t="s">
        <v>1933</v>
      </c>
      <c r="G1115" s="53" t="s">
        <v>2997</v>
      </c>
      <c r="H1115" s="53" t="s">
        <v>2272</v>
      </c>
      <c r="I1115" s="57">
        <v>20</v>
      </c>
    </row>
    <row r="1116" s="44" customFormat="1" ht="18.5" customHeight="1" spans="1:9">
      <c r="A1116" s="54"/>
      <c r="B1116" s="54"/>
      <c r="C1116" s="53" t="s">
        <v>486</v>
      </c>
      <c r="D1116" s="53" t="s">
        <v>1812</v>
      </c>
      <c r="E1116" s="53" t="s">
        <v>1813</v>
      </c>
      <c r="F1116" s="53" t="s">
        <v>1812</v>
      </c>
      <c r="G1116" s="53" t="s">
        <v>1812</v>
      </c>
      <c r="H1116" s="53" t="s">
        <v>2272</v>
      </c>
      <c r="I1116" s="57">
        <v>70</v>
      </c>
    </row>
    <row r="1117" s="44" customFormat="1" ht="18.5" customHeight="1" spans="1:9">
      <c r="A1117" s="54"/>
      <c r="B1117" s="54"/>
      <c r="C1117" s="53" t="s">
        <v>486</v>
      </c>
      <c r="D1117" s="53" t="s">
        <v>2998</v>
      </c>
      <c r="E1117" s="53" t="s">
        <v>1936</v>
      </c>
      <c r="F1117" s="53" t="s">
        <v>1937</v>
      </c>
      <c r="G1117" s="53" t="s">
        <v>2998</v>
      </c>
      <c r="H1117" s="53" t="s">
        <v>1865</v>
      </c>
      <c r="I1117" s="57">
        <v>15</v>
      </c>
    </row>
    <row r="1118" s="44" customFormat="1" ht="18.5" customHeight="1" spans="1:9">
      <c r="A1118" s="54"/>
      <c r="B1118" s="54"/>
      <c r="C1118" s="53" t="s">
        <v>486</v>
      </c>
      <c r="D1118" s="53" t="s">
        <v>1779</v>
      </c>
      <c r="E1118" s="53" t="s">
        <v>1801</v>
      </c>
      <c r="F1118" s="53" t="s">
        <v>1779</v>
      </c>
      <c r="G1118" s="53" t="s">
        <v>2999</v>
      </c>
      <c r="H1118" s="53" t="s">
        <v>1865</v>
      </c>
      <c r="I1118" s="57">
        <v>25</v>
      </c>
    </row>
    <row r="1119" s="44" customFormat="1" ht="18.5" customHeight="1" spans="1:9">
      <c r="A1119" s="54"/>
      <c r="B1119" s="54"/>
      <c r="C1119" s="53" t="s">
        <v>486</v>
      </c>
      <c r="D1119" s="53" t="s">
        <v>3000</v>
      </c>
      <c r="E1119" s="53" t="s">
        <v>3001</v>
      </c>
      <c r="F1119" s="53" t="s">
        <v>3002</v>
      </c>
      <c r="G1119" s="53" t="s">
        <v>3002</v>
      </c>
      <c r="H1119" s="53" t="s">
        <v>1865</v>
      </c>
      <c r="I1119" s="57">
        <v>150</v>
      </c>
    </row>
    <row r="1120" s="44" customFormat="1" ht="18.5" customHeight="1" spans="1:9">
      <c r="A1120" s="54"/>
      <c r="B1120" s="54"/>
      <c r="C1120" s="53" t="s">
        <v>486</v>
      </c>
      <c r="D1120" s="53" t="s">
        <v>3003</v>
      </c>
      <c r="E1120" s="53" t="s">
        <v>3004</v>
      </c>
      <c r="F1120" s="53" t="s">
        <v>3003</v>
      </c>
      <c r="G1120" s="53" t="s">
        <v>3003</v>
      </c>
      <c r="H1120" s="53" t="s">
        <v>2272</v>
      </c>
      <c r="I1120" s="57">
        <v>115</v>
      </c>
    </row>
    <row r="1121" s="44" customFormat="1" ht="18.5" customHeight="1" spans="1:9">
      <c r="A1121" s="55"/>
      <c r="B1121" s="55"/>
      <c r="C1121" s="53" t="s">
        <v>486</v>
      </c>
      <c r="D1121" s="53" t="s">
        <v>3005</v>
      </c>
      <c r="E1121" s="53" t="s">
        <v>1860</v>
      </c>
      <c r="F1121" s="53" t="s">
        <v>1859</v>
      </c>
      <c r="G1121" s="53" t="s">
        <v>3005</v>
      </c>
      <c r="H1121" s="53" t="s">
        <v>1865</v>
      </c>
      <c r="I1121" s="57">
        <v>50</v>
      </c>
    </row>
    <row r="1122" s="44" customFormat="1" ht="18.5" customHeight="1" spans="1:9">
      <c r="A1122" s="52" t="s">
        <v>3006</v>
      </c>
      <c r="B1122" s="52" t="s">
        <v>250</v>
      </c>
      <c r="C1122" s="53" t="s">
        <v>486</v>
      </c>
      <c r="D1122" s="53" t="s">
        <v>1787</v>
      </c>
      <c r="E1122" s="53" t="s">
        <v>1788</v>
      </c>
      <c r="F1122" s="53" t="s">
        <v>1787</v>
      </c>
      <c r="G1122" s="53" t="s">
        <v>3007</v>
      </c>
      <c r="H1122" s="53" t="s">
        <v>2044</v>
      </c>
      <c r="I1122" s="57">
        <v>1.6</v>
      </c>
    </row>
    <row r="1123" s="44" customFormat="1" ht="18.5" customHeight="1" spans="1:9">
      <c r="A1123" s="54"/>
      <c r="B1123" s="54"/>
      <c r="C1123" s="53" t="s">
        <v>486</v>
      </c>
      <c r="D1123" s="53" t="s">
        <v>1764</v>
      </c>
      <c r="E1123" s="53" t="s">
        <v>1879</v>
      </c>
      <c r="F1123" s="53" t="s">
        <v>1764</v>
      </c>
      <c r="G1123" s="53" t="s">
        <v>3007</v>
      </c>
      <c r="H1123" s="53" t="s">
        <v>2044</v>
      </c>
      <c r="I1123" s="57">
        <v>0.4</v>
      </c>
    </row>
    <row r="1124" s="44" customFormat="1" ht="18.5" customHeight="1" spans="1:9">
      <c r="A1124" s="54"/>
      <c r="B1124" s="54"/>
      <c r="C1124" s="53" t="s">
        <v>486</v>
      </c>
      <c r="D1124" s="53" t="s">
        <v>1769</v>
      </c>
      <c r="E1124" s="53" t="s">
        <v>1927</v>
      </c>
      <c r="F1124" s="53" t="s">
        <v>1928</v>
      </c>
      <c r="G1124" s="53" t="s">
        <v>3008</v>
      </c>
      <c r="H1124" s="53" t="s">
        <v>2044</v>
      </c>
      <c r="I1124" s="57">
        <v>0.5</v>
      </c>
    </row>
    <row r="1125" s="44" customFormat="1" ht="18.5" customHeight="1" spans="1:9">
      <c r="A1125" s="55"/>
      <c r="B1125" s="55"/>
      <c r="C1125" s="53" t="s">
        <v>486</v>
      </c>
      <c r="D1125" s="53" t="s">
        <v>1791</v>
      </c>
      <c r="E1125" s="53" t="s">
        <v>1809</v>
      </c>
      <c r="F1125" s="53" t="s">
        <v>1810</v>
      </c>
      <c r="G1125" s="53" t="s">
        <v>3009</v>
      </c>
      <c r="H1125" s="53" t="s">
        <v>2044</v>
      </c>
      <c r="I1125" s="57">
        <v>1.1</v>
      </c>
    </row>
    <row r="1126" s="44" customFormat="1" ht="18.5" customHeight="1" spans="1:9">
      <c r="A1126" s="52" t="s">
        <v>3010</v>
      </c>
      <c r="B1126" s="52" t="s">
        <v>256</v>
      </c>
      <c r="C1126" s="53" t="s">
        <v>486</v>
      </c>
      <c r="D1126" s="53" t="s">
        <v>2669</v>
      </c>
      <c r="E1126" s="53" t="s">
        <v>1788</v>
      </c>
      <c r="F1126" s="53" t="s">
        <v>1787</v>
      </c>
      <c r="G1126" s="53" t="s">
        <v>2669</v>
      </c>
      <c r="H1126" s="53" t="s">
        <v>1865</v>
      </c>
      <c r="I1126" s="57">
        <v>3</v>
      </c>
    </row>
    <row r="1127" s="44" customFormat="1" ht="18.5" customHeight="1" spans="1:9">
      <c r="A1127" s="54"/>
      <c r="B1127" s="54"/>
      <c r="C1127" s="53" t="s">
        <v>486</v>
      </c>
      <c r="D1127" s="53" t="s">
        <v>2013</v>
      </c>
      <c r="E1127" s="53" t="s">
        <v>1755</v>
      </c>
      <c r="F1127" s="53" t="s">
        <v>1756</v>
      </c>
      <c r="G1127" s="53" t="s">
        <v>2013</v>
      </c>
      <c r="H1127" s="53" t="s">
        <v>1865</v>
      </c>
      <c r="I1127" s="57">
        <v>0.6</v>
      </c>
    </row>
    <row r="1128" s="44" customFormat="1" ht="18.5" customHeight="1" spans="1:9">
      <c r="A1128" s="54"/>
      <c r="B1128" s="54"/>
      <c r="C1128" s="53" t="s">
        <v>486</v>
      </c>
      <c r="D1128" s="53" t="s">
        <v>2248</v>
      </c>
      <c r="E1128" s="53" t="s">
        <v>2247</v>
      </c>
      <c r="F1128" s="53" t="s">
        <v>2248</v>
      </c>
      <c r="G1128" s="53" t="s">
        <v>2248</v>
      </c>
      <c r="H1128" s="53" t="s">
        <v>1865</v>
      </c>
      <c r="I1128" s="57">
        <v>3</v>
      </c>
    </row>
    <row r="1129" s="44" customFormat="1" ht="18.5" customHeight="1" spans="1:9">
      <c r="A1129" s="54"/>
      <c r="B1129" s="54"/>
      <c r="C1129" s="53" t="s">
        <v>486</v>
      </c>
      <c r="D1129" s="53" t="s">
        <v>1764</v>
      </c>
      <c r="E1129" s="53" t="s">
        <v>1879</v>
      </c>
      <c r="F1129" s="53" t="s">
        <v>1764</v>
      </c>
      <c r="G1129" s="53" t="s">
        <v>1764</v>
      </c>
      <c r="H1129" s="53" t="s">
        <v>1865</v>
      </c>
      <c r="I1129" s="57">
        <v>0.6</v>
      </c>
    </row>
    <row r="1130" s="44" customFormat="1" ht="18.5" customHeight="1" spans="1:9">
      <c r="A1130" s="54"/>
      <c r="B1130" s="54"/>
      <c r="C1130" s="53" t="s">
        <v>486</v>
      </c>
      <c r="D1130" s="53" t="s">
        <v>1824</v>
      </c>
      <c r="E1130" s="53" t="s">
        <v>1825</v>
      </c>
      <c r="F1130" s="53" t="s">
        <v>1824</v>
      </c>
      <c r="G1130" s="53" t="s">
        <v>1824</v>
      </c>
      <c r="H1130" s="53" t="s">
        <v>1865</v>
      </c>
      <c r="I1130" s="57">
        <v>1</v>
      </c>
    </row>
    <row r="1131" s="44" customFormat="1" ht="18.5" customHeight="1" spans="1:9">
      <c r="A1131" s="54"/>
      <c r="B1131" s="54"/>
      <c r="C1131" s="53" t="s">
        <v>486</v>
      </c>
      <c r="D1131" s="53" t="s">
        <v>1884</v>
      </c>
      <c r="E1131" s="53" t="s">
        <v>1885</v>
      </c>
      <c r="F1131" s="53" t="s">
        <v>1884</v>
      </c>
      <c r="G1131" s="53" t="s">
        <v>1884</v>
      </c>
      <c r="H1131" s="53" t="s">
        <v>1865</v>
      </c>
      <c r="I1131" s="57">
        <v>1</v>
      </c>
    </row>
    <row r="1132" s="44" customFormat="1" ht="18.5" customHeight="1" spans="1:9">
      <c r="A1132" s="54"/>
      <c r="B1132" s="54"/>
      <c r="C1132" s="53" t="s">
        <v>486</v>
      </c>
      <c r="D1132" s="53" t="s">
        <v>1763</v>
      </c>
      <c r="E1132" s="53" t="s">
        <v>1762</v>
      </c>
      <c r="F1132" s="53" t="s">
        <v>1763</v>
      </c>
      <c r="G1132" s="53" t="s">
        <v>1763</v>
      </c>
      <c r="H1132" s="53" t="s">
        <v>1865</v>
      </c>
      <c r="I1132" s="57">
        <v>0.2</v>
      </c>
    </row>
    <row r="1133" s="44" customFormat="1" ht="18.5" customHeight="1" spans="1:9">
      <c r="A1133" s="54"/>
      <c r="B1133" s="54"/>
      <c r="C1133" s="53" t="s">
        <v>486</v>
      </c>
      <c r="D1133" s="53" t="s">
        <v>1832</v>
      </c>
      <c r="E1133" s="53" t="s">
        <v>1767</v>
      </c>
      <c r="F1133" s="53" t="s">
        <v>1768</v>
      </c>
      <c r="G1133" s="53" t="s">
        <v>1998</v>
      </c>
      <c r="H1133" s="53" t="s">
        <v>1865</v>
      </c>
      <c r="I1133" s="57">
        <v>3.5</v>
      </c>
    </row>
    <row r="1134" s="44" customFormat="1" ht="18.5" customHeight="1" spans="1:9">
      <c r="A1134" s="54"/>
      <c r="B1134" s="54"/>
      <c r="C1134" s="53" t="s">
        <v>486</v>
      </c>
      <c r="D1134" s="53" t="s">
        <v>1960</v>
      </c>
      <c r="E1134" s="53" t="s">
        <v>1893</v>
      </c>
      <c r="F1134" s="53" t="s">
        <v>1892</v>
      </c>
      <c r="G1134" s="53" t="s">
        <v>1960</v>
      </c>
      <c r="H1134" s="53" t="s">
        <v>1865</v>
      </c>
      <c r="I1134" s="57">
        <v>5</v>
      </c>
    </row>
    <row r="1135" s="44" customFormat="1" ht="18.5" customHeight="1" spans="1:9">
      <c r="A1135" s="54"/>
      <c r="B1135" s="54"/>
      <c r="C1135" s="53" t="s">
        <v>486</v>
      </c>
      <c r="D1135" s="53" t="s">
        <v>1769</v>
      </c>
      <c r="E1135" s="53" t="s">
        <v>1806</v>
      </c>
      <c r="F1135" s="53" t="s">
        <v>1807</v>
      </c>
      <c r="G1135" s="53" t="s">
        <v>1769</v>
      </c>
      <c r="H1135" s="53" t="s">
        <v>1865</v>
      </c>
      <c r="I1135" s="57">
        <v>5</v>
      </c>
    </row>
    <row r="1136" s="44" customFormat="1" ht="18.5" customHeight="1" spans="1:9">
      <c r="A1136" s="54"/>
      <c r="B1136" s="54"/>
      <c r="C1136" s="53" t="s">
        <v>486</v>
      </c>
      <c r="D1136" s="53" t="s">
        <v>1791</v>
      </c>
      <c r="E1136" s="53" t="s">
        <v>1809</v>
      </c>
      <c r="F1136" s="53" t="s">
        <v>1810</v>
      </c>
      <c r="G1136" s="53" t="s">
        <v>1791</v>
      </c>
      <c r="H1136" s="53" t="s">
        <v>1865</v>
      </c>
      <c r="I1136" s="57">
        <v>0.8</v>
      </c>
    </row>
    <row r="1137" s="44" customFormat="1" ht="18.5" customHeight="1" spans="1:9">
      <c r="A1137" s="54"/>
      <c r="B1137" s="54"/>
      <c r="C1137" s="53" t="s">
        <v>486</v>
      </c>
      <c r="D1137" s="53" t="s">
        <v>1782</v>
      </c>
      <c r="E1137" s="53" t="s">
        <v>1792</v>
      </c>
      <c r="F1137" s="53" t="s">
        <v>1782</v>
      </c>
      <c r="G1137" s="53" t="s">
        <v>1782</v>
      </c>
      <c r="H1137" s="53" t="s">
        <v>1865</v>
      </c>
      <c r="I1137" s="57">
        <v>5</v>
      </c>
    </row>
    <row r="1138" s="44" customFormat="1" ht="29" customHeight="1" spans="1:9">
      <c r="A1138" s="54"/>
      <c r="B1138" s="54"/>
      <c r="C1138" s="53" t="s">
        <v>486</v>
      </c>
      <c r="D1138" s="53" t="s">
        <v>1833</v>
      </c>
      <c r="E1138" s="53" t="s">
        <v>1899</v>
      </c>
      <c r="F1138" s="53" t="s">
        <v>1900</v>
      </c>
      <c r="G1138" s="53" t="s">
        <v>2773</v>
      </c>
      <c r="H1138" s="53" t="s">
        <v>1865</v>
      </c>
      <c r="I1138" s="57">
        <v>1.5</v>
      </c>
    </row>
    <row r="1139" s="44" customFormat="1" ht="18.5" customHeight="1" spans="1:9">
      <c r="A1139" s="54"/>
      <c r="B1139" s="54"/>
      <c r="C1139" s="53" t="s">
        <v>486</v>
      </c>
      <c r="D1139" s="53" t="s">
        <v>1933</v>
      </c>
      <c r="E1139" s="53" t="s">
        <v>1932</v>
      </c>
      <c r="F1139" s="53" t="s">
        <v>1933</v>
      </c>
      <c r="G1139" s="53" t="s">
        <v>1933</v>
      </c>
      <c r="H1139" s="53" t="s">
        <v>1865</v>
      </c>
      <c r="I1139" s="57">
        <v>6</v>
      </c>
    </row>
    <row r="1140" s="44" customFormat="1" ht="18.5" customHeight="1" spans="1:9">
      <c r="A1140" s="54"/>
      <c r="B1140" s="54"/>
      <c r="C1140" s="53" t="s">
        <v>486</v>
      </c>
      <c r="D1140" s="53" t="s">
        <v>1812</v>
      </c>
      <c r="E1140" s="53" t="s">
        <v>1813</v>
      </c>
      <c r="F1140" s="53" t="s">
        <v>1812</v>
      </c>
      <c r="G1140" s="53" t="s">
        <v>1812</v>
      </c>
      <c r="H1140" s="53" t="s">
        <v>1865</v>
      </c>
      <c r="I1140" s="57">
        <v>1</v>
      </c>
    </row>
    <row r="1141" s="44" customFormat="1" ht="18.5" customHeight="1" spans="1:9">
      <c r="A1141" s="54"/>
      <c r="B1141" s="54"/>
      <c r="C1141" s="53" t="s">
        <v>486</v>
      </c>
      <c r="D1141" s="53" t="s">
        <v>1812</v>
      </c>
      <c r="E1141" s="53" t="s">
        <v>1813</v>
      </c>
      <c r="F1141" s="53" t="s">
        <v>1812</v>
      </c>
      <c r="G1141" s="53" t="s">
        <v>1812</v>
      </c>
      <c r="H1141" s="53" t="s">
        <v>1865</v>
      </c>
      <c r="I1141" s="57">
        <v>5</v>
      </c>
    </row>
    <row r="1142" s="44" customFormat="1" ht="18.5" customHeight="1" spans="1:9">
      <c r="A1142" s="54"/>
      <c r="B1142" s="54"/>
      <c r="C1142" s="53" t="s">
        <v>486</v>
      </c>
      <c r="D1142" s="53" t="s">
        <v>1937</v>
      </c>
      <c r="E1142" s="53" t="s">
        <v>1936</v>
      </c>
      <c r="F1142" s="53" t="s">
        <v>1937</v>
      </c>
      <c r="G1142" s="53" t="s">
        <v>1937</v>
      </c>
      <c r="H1142" s="53" t="s">
        <v>1865</v>
      </c>
      <c r="I1142" s="57">
        <v>1</v>
      </c>
    </row>
    <row r="1143" s="44" customFormat="1" ht="18.5" customHeight="1" spans="1:9">
      <c r="A1143" s="54"/>
      <c r="B1143" s="54"/>
      <c r="C1143" s="53" t="s">
        <v>486</v>
      </c>
      <c r="D1143" s="53" t="s">
        <v>1937</v>
      </c>
      <c r="E1143" s="53" t="s">
        <v>1936</v>
      </c>
      <c r="F1143" s="53" t="s">
        <v>1937</v>
      </c>
      <c r="G1143" s="53" t="s">
        <v>1937</v>
      </c>
      <c r="H1143" s="53" t="s">
        <v>1865</v>
      </c>
      <c r="I1143" s="57">
        <v>3</v>
      </c>
    </row>
    <row r="1144" s="44" customFormat="1" ht="18.5" customHeight="1" spans="1:9">
      <c r="A1144" s="54"/>
      <c r="B1144" s="54"/>
      <c r="C1144" s="53" t="s">
        <v>486</v>
      </c>
      <c r="D1144" s="53" t="s">
        <v>1779</v>
      </c>
      <c r="E1144" s="53" t="s">
        <v>1801</v>
      </c>
      <c r="F1144" s="53" t="s">
        <v>1779</v>
      </c>
      <c r="G1144" s="53" t="s">
        <v>1779</v>
      </c>
      <c r="H1144" s="53" t="s">
        <v>1865</v>
      </c>
      <c r="I1144" s="57">
        <v>5</v>
      </c>
    </row>
    <row r="1145" s="44" customFormat="1" ht="18.5" customHeight="1" spans="1:9">
      <c r="A1145" s="55"/>
      <c r="B1145" s="55"/>
      <c r="C1145" s="53" t="s">
        <v>486</v>
      </c>
      <c r="D1145" s="53" t="s">
        <v>555</v>
      </c>
      <c r="E1145" s="53" t="s">
        <v>1860</v>
      </c>
      <c r="F1145" s="53" t="s">
        <v>1859</v>
      </c>
      <c r="G1145" s="53" t="s">
        <v>555</v>
      </c>
      <c r="H1145" s="53" t="s">
        <v>1865</v>
      </c>
      <c r="I1145" s="57">
        <v>5</v>
      </c>
    </row>
    <row r="1146" s="44" customFormat="1" ht="18.5" customHeight="1" spans="1:9">
      <c r="A1146" s="52" t="s">
        <v>3011</v>
      </c>
      <c r="B1146" s="52" t="s">
        <v>258</v>
      </c>
      <c r="C1146" s="53" t="s">
        <v>486</v>
      </c>
      <c r="D1146" s="53" t="s">
        <v>2029</v>
      </c>
      <c r="E1146" s="53" t="s">
        <v>1746</v>
      </c>
      <c r="F1146" s="53" t="s">
        <v>1747</v>
      </c>
      <c r="G1146" s="53" t="s">
        <v>2029</v>
      </c>
      <c r="H1146" s="53" t="s">
        <v>1865</v>
      </c>
      <c r="I1146" s="57">
        <v>2.5</v>
      </c>
    </row>
    <row r="1147" s="44" customFormat="1" ht="18.5" customHeight="1" spans="1:9">
      <c r="A1147" s="54"/>
      <c r="B1147" s="54"/>
      <c r="C1147" s="53" t="s">
        <v>486</v>
      </c>
      <c r="D1147" s="53" t="s">
        <v>1759</v>
      </c>
      <c r="E1147" s="53" t="s">
        <v>1760</v>
      </c>
      <c r="F1147" s="53" t="s">
        <v>1759</v>
      </c>
      <c r="G1147" s="53" t="s">
        <v>2136</v>
      </c>
      <c r="H1147" s="53" t="s">
        <v>1865</v>
      </c>
      <c r="I1147" s="57">
        <v>1.5</v>
      </c>
    </row>
    <row r="1148" s="44" customFormat="1" ht="18.5" customHeight="1" spans="1:9">
      <c r="A1148" s="54"/>
      <c r="B1148" s="54"/>
      <c r="C1148" s="53" t="s">
        <v>486</v>
      </c>
      <c r="D1148" s="53" t="s">
        <v>1998</v>
      </c>
      <c r="E1148" s="53" t="s">
        <v>1767</v>
      </c>
      <c r="F1148" s="53" t="s">
        <v>1768</v>
      </c>
      <c r="G1148" s="53" t="s">
        <v>1832</v>
      </c>
      <c r="H1148" s="53" t="s">
        <v>1865</v>
      </c>
      <c r="I1148" s="57">
        <v>1.5</v>
      </c>
    </row>
    <row r="1149" s="44" customFormat="1" ht="18.5" customHeight="1" spans="1:9">
      <c r="A1149" s="54"/>
      <c r="B1149" s="54"/>
      <c r="C1149" s="53" t="s">
        <v>486</v>
      </c>
      <c r="D1149" s="53" t="s">
        <v>1791</v>
      </c>
      <c r="E1149" s="53" t="s">
        <v>1809</v>
      </c>
      <c r="F1149" s="53" t="s">
        <v>1810</v>
      </c>
      <c r="G1149" s="53" t="s">
        <v>1791</v>
      </c>
      <c r="H1149" s="53" t="s">
        <v>1865</v>
      </c>
      <c r="I1149" s="57">
        <v>0.4</v>
      </c>
    </row>
    <row r="1150" s="44" customFormat="1" ht="18.5" customHeight="1" spans="1:9">
      <c r="A1150" s="54"/>
      <c r="B1150" s="54"/>
      <c r="C1150" s="53" t="s">
        <v>486</v>
      </c>
      <c r="D1150" s="53" t="s">
        <v>1933</v>
      </c>
      <c r="E1150" s="53" t="s">
        <v>1932</v>
      </c>
      <c r="F1150" s="53" t="s">
        <v>1933</v>
      </c>
      <c r="G1150" s="53" t="s">
        <v>1933</v>
      </c>
      <c r="H1150" s="53" t="s">
        <v>1865</v>
      </c>
      <c r="I1150" s="57">
        <v>3.2</v>
      </c>
    </row>
    <row r="1151" s="44" customFormat="1" ht="18.5" customHeight="1" spans="1:9">
      <c r="A1151" s="54"/>
      <c r="B1151" s="54"/>
      <c r="C1151" s="53" t="s">
        <v>3012</v>
      </c>
      <c r="D1151" s="53" t="s">
        <v>1779</v>
      </c>
      <c r="E1151" s="53" t="s">
        <v>1801</v>
      </c>
      <c r="F1151" s="53" t="s">
        <v>1779</v>
      </c>
      <c r="G1151" s="53" t="s">
        <v>1779</v>
      </c>
      <c r="H1151" s="53" t="s">
        <v>1865</v>
      </c>
      <c r="I1151" s="57">
        <v>1</v>
      </c>
    </row>
    <row r="1152" s="44" customFormat="1" ht="18.5" customHeight="1" spans="1:9">
      <c r="A1152" s="54"/>
      <c r="B1152" s="54"/>
      <c r="C1152" s="53" t="s">
        <v>3013</v>
      </c>
      <c r="D1152" s="53" t="s">
        <v>1779</v>
      </c>
      <c r="E1152" s="53" t="s">
        <v>1801</v>
      </c>
      <c r="F1152" s="53" t="s">
        <v>1779</v>
      </c>
      <c r="G1152" s="53" t="s">
        <v>1779</v>
      </c>
      <c r="H1152" s="53" t="s">
        <v>1865</v>
      </c>
      <c r="I1152" s="57">
        <v>1</v>
      </c>
    </row>
    <row r="1153" s="44" customFormat="1" ht="18.5" customHeight="1" spans="1:9">
      <c r="A1153" s="54"/>
      <c r="B1153" s="54"/>
      <c r="C1153" s="53" t="s">
        <v>486</v>
      </c>
      <c r="D1153" s="53" t="s">
        <v>3014</v>
      </c>
      <c r="E1153" s="53" t="s">
        <v>1801</v>
      </c>
      <c r="F1153" s="53" t="s">
        <v>1779</v>
      </c>
      <c r="G1153" s="53" t="s">
        <v>1779</v>
      </c>
      <c r="H1153" s="53" t="s">
        <v>1865</v>
      </c>
      <c r="I1153" s="57">
        <v>1</v>
      </c>
    </row>
    <row r="1154" s="44" customFormat="1" ht="18.5" customHeight="1" spans="1:9">
      <c r="A1154" s="55"/>
      <c r="B1154" s="55"/>
      <c r="C1154" s="53" t="s">
        <v>486</v>
      </c>
      <c r="D1154" s="53" t="s">
        <v>555</v>
      </c>
      <c r="E1154" s="53" t="s">
        <v>1860</v>
      </c>
      <c r="F1154" s="53" t="s">
        <v>1859</v>
      </c>
      <c r="G1154" s="53" t="s">
        <v>555</v>
      </c>
      <c r="H1154" s="53" t="s">
        <v>1865</v>
      </c>
      <c r="I1154" s="57">
        <v>3</v>
      </c>
    </row>
    <row r="1155" s="44" customFormat="1" ht="18.5" customHeight="1" spans="1:9">
      <c r="A1155" s="52" t="s">
        <v>3015</v>
      </c>
      <c r="B1155" s="52" t="s">
        <v>260</v>
      </c>
      <c r="C1155" s="53" t="s">
        <v>486</v>
      </c>
      <c r="D1155" s="53" t="s">
        <v>1910</v>
      </c>
      <c r="E1155" s="53" t="s">
        <v>1757</v>
      </c>
      <c r="F1155" s="53" t="s">
        <v>1758</v>
      </c>
      <c r="G1155" s="53" t="s">
        <v>3016</v>
      </c>
      <c r="H1155" s="53" t="s">
        <v>1865</v>
      </c>
      <c r="I1155" s="57">
        <v>2.6</v>
      </c>
    </row>
    <row r="1156" s="44" customFormat="1" ht="18.5" customHeight="1" spans="1:9">
      <c r="A1156" s="54"/>
      <c r="B1156" s="54"/>
      <c r="C1156" s="53" t="s">
        <v>486</v>
      </c>
      <c r="D1156" s="53" t="s">
        <v>1910</v>
      </c>
      <c r="E1156" s="53" t="s">
        <v>1809</v>
      </c>
      <c r="F1156" s="53" t="s">
        <v>1810</v>
      </c>
      <c r="G1156" s="53" t="s">
        <v>3016</v>
      </c>
      <c r="H1156" s="53" t="s">
        <v>1865</v>
      </c>
      <c r="I1156" s="57">
        <v>0.3</v>
      </c>
    </row>
    <row r="1157" s="44" customFormat="1" ht="18.5" customHeight="1" spans="1:9">
      <c r="A1157" s="54"/>
      <c r="B1157" s="54"/>
      <c r="C1157" s="53" t="s">
        <v>486</v>
      </c>
      <c r="D1157" s="53" t="s">
        <v>1910</v>
      </c>
      <c r="E1157" s="53" t="s">
        <v>2072</v>
      </c>
      <c r="F1157" s="53" t="s">
        <v>2071</v>
      </c>
      <c r="G1157" s="53" t="s">
        <v>3016</v>
      </c>
      <c r="H1157" s="53" t="s">
        <v>1865</v>
      </c>
      <c r="I1157" s="57">
        <v>0.05</v>
      </c>
    </row>
    <row r="1158" s="44" customFormat="1" ht="18.5" customHeight="1" spans="1:9">
      <c r="A1158" s="55"/>
      <c r="B1158" s="55"/>
      <c r="C1158" s="53" t="s">
        <v>486</v>
      </c>
      <c r="D1158" s="53" t="s">
        <v>1910</v>
      </c>
      <c r="E1158" s="53" t="s">
        <v>2876</v>
      </c>
      <c r="F1158" s="53" t="s">
        <v>2877</v>
      </c>
      <c r="G1158" s="53" t="s">
        <v>3016</v>
      </c>
      <c r="H1158" s="53" t="s">
        <v>1865</v>
      </c>
      <c r="I1158" s="57">
        <v>0.4</v>
      </c>
    </row>
    <row r="1159" s="44" customFormat="1" ht="18.5" customHeight="1" spans="1:9">
      <c r="A1159" s="52" t="s">
        <v>3017</v>
      </c>
      <c r="B1159" s="52" t="s">
        <v>262</v>
      </c>
      <c r="C1159" s="53" t="s">
        <v>486</v>
      </c>
      <c r="D1159" s="53" t="s">
        <v>1756</v>
      </c>
      <c r="E1159" s="53" t="s">
        <v>1755</v>
      </c>
      <c r="F1159" s="53" t="s">
        <v>1756</v>
      </c>
      <c r="G1159" s="53" t="s">
        <v>2908</v>
      </c>
      <c r="H1159" s="53" t="s">
        <v>1881</v>
      </c>
      <c r="I1159" s="57">
        <v>2</v>
      </c>
    </row>
    <row r="1160" s="44" customFormat="1" ht="18.5" customHeight="1" spans="1:9">
      <c r="A1160" s="54"/>
      <c r="B1160" s="54"/>
      <c r="C1160" s="53" t="s">
        <v>3018</v>
      </c>
      <c r="D1160" s="53" t="s">
        <v>3019</v>
      </c>
      <c r="E1160" s="53" t="s">
        <v>1757</v>
      </c>
      <c r="F1160" s="53" t="s">
        <v>1758</v>
      </c>
      <c r="G1160" s="53" t="s">
        <v>3020</v>
      </c>
      <c r="H1160" s="53" t="s">
        <v>1881</v>
      </c>
      <c r="I1160" s="57">
        <v>3</v>
      </c>
    </row>
    <row r="1161" s="44" customFormat="1" ht="18.5" customHeight="1" spans="1:9">
      <c r="A1161" s="54"/>
      <c r="B1161" s="54"/>
      <c r="C1161" s="53" t="s">
        <v>486</v>
      </c>
      <c r="D1161" s="53" t="s">
        <v>3021</v>
      </c>
      <c r="E1161" s="53" t="s">
        <v>1757</v>
      </c>
      <c r="F1161" s="53" t="s">
        <v>1758</v>
      </c>
      <c r="G1161" s="53" t="s">
        <v>3021</v>
      </c>
      <c r="H1161" s="53" t="s">
        <v>1881</v>
      </c>
      <c r="I1161" s="57">
        <v>9</v>
      </c>
    </row>
    <row r="1162" s="44" customFormat="1" ht="18.5" customHeight="1" spans="1:9">
      <c r="A1162" s="54"/>
      <c r="B1162" s="54"/>
      <c r="C1162" s="53" t="s">
        <v>3018</v>
      </c>
      <c r="D1162" s="53" t="s">
        <v>3019</v>
      </c>
      <c r="E1162" s="53" t="s">
        <v>1760</v>
      </c>
      <c r="F1162" s="53" t="s">
        <v>1759</v>
      </c>
      <c r="G1162" s="53" t="s">
        <v>3022</v>
      </c>
      <c r="H1162" s="53" t="s">
        <v>1881</v>
      </c>
      <c r="I1162" s="57">
        <v>6</v>
      </c>
    </row>
    <row r="1163" s="44" customFormat="1" ht="18.5" customHeight="1" spans="1:9">
      <c r="A1163" s="54"/>
      <c r="B1163" s="54"/>
      <c r="C1163" s="53" t="s">
        <v>486</v>
      </c>
      <c r="D1163" s="53" t="s">
        <v>1763</v>
      </c>
      <c r="E1163" s="53" t="s">
        <v>1762</v>
      </c>
      <c r="F1163" s="53" t="s">
        <v>1763</v>
      </c>
      <c r="G1163" s="53" t="s">
        <v>1763</v>
      </c>
      <c r="H1163" s="53" t="s">
        <v>1881</v>
      </c>
      <c r="I1163" s="57">
        <v>3</v>
      </c>
    </row>
    <row r="1164" s="44" customFormat="1" ht="18.5" customHeight="1" spans="1:9">
      <c r="A1164" s="54"/>
      <c r="B1164" s="54"/>
      <c r="C1164" s="53" t="s">
        <v>3018</v>
      </c>
      <c r="D1164" s="53" t="s">
        <v>3019</v>
      </c>
      <c r="E1164" s="53" t="s">
        <v>1762</v>
      </c>
      <c r="F1164" s="53" t="s">
        <v>1763</v>
      </c>
      <c r="G1164" s="53" t="s">
        <v>3023</v>
      </c>
      <c r="H1164" s="53" t="s">
        <v>1881</v>
      </c>
      <c r="I1164" s="57">
        <v>1</v>
      </c>
    </row>
    <row r="1165" s="44" customFormat="1" ht="18.5" customHeight="1" spans="1:9">
      <c r="A1165" s="54"/>
      <c r="B1165" s="54"/>
      <c r="C1165" s="53" t="s">
        <v>3018</v>
      </c>
      <c r="D1165" s="53" t="s">
        <v>3024</v>
      </c>
      <c r="E1165" s="53" t="s">
        <v>1828</v>
      </c>
      <c r="F1165" s="53" t="s">
        <v>1829</v>
      </c>
      <c r="G1165" s="53" t="s">
        <v>3025</v>
      </c>
      <c r="H1165" s="53" t="s">
        <v>1881</v>
      </c>
      <c r="I1165" s="57">
        <v>25</v>
      </c>
    </row>
    <row r="1166" s="44" customFormat="1" ht="18.5" customHeight="1" spans="1:9">
      <c r="A1166" s="54"/>
      <c r="B1166" s="54"/>
      <c r="C1166" s="53" t="s">
        <v>486</v>
      </c>
      <c r="D1166" s="53" t="s">
        <v>2572</v>
      </c>
      <c r="E1166" s="53" t="s">
        <v>2571</v>
      </c>
      <c r="F1166" s="53" t="s">
        <v>2572</v>
      </c>
      <c r="G1166" s="53" t="s">
        <v>2572</v>
      </c>
      <c r="H1166" s="53" t="s">
        <v>1881</v>
      </c>
      <c r="I1166" s="57">
        <v>50</v>
      </c>
    </row>
    <row r="1167" s="44" customFormat="1" ht="18.5" customHeight="1" spans="1:9">
      <c r="A1167" s="54"/>
      <c r="B1167" s="54"/>
      <c r="C1167" s="53" t="s">
        <v>486</v>
      </c>
      <c r="D1167" s="53" t="s">
        <v>1917</v>
      </c>
      <c r="E1167" s="53" t="s">
        <v>1767</v>
      </c>
      <c r="F1167" s="53" t="s">
        <v>1768</v>
      </c>
      <c r="G1167" s="53" t="s">
        <v>2290</v>
      </c>
      <c r="H1167" s="53" t="s">
        <v>1881</v>
      </c>
      <c r="I1167" s="57">
        <v>14</v>
      </c>
    </row>
    <row r="1168" s="44" customFormat="1" ht="18.5" customHeight="1" spans="1:9">
      <c r="A1168" s="54"/>
      <c r="B1168" s="54"/>
      <c r="C1168" s="53" t="s">
        <v>486</v>
      </c>
      <c r="D1168" s="53" t="s">
        <v>3026</v>
      </c>
      <c r="E1168" s="53" t="s">
        <v>1770</v>
      </c>
      <c r="F1168" s="53" t="s">
        <v>1771</v>
      </c>
      <c r="G1168" s="53" t="s">
        <v>3027</v>
      </c>
      <c r="H1168" s="53" t="s">
        <v>1881</v>
      </c>
      <c r="I1168" s="57">
        <v>24</v>
      </c>
    </row>
    <row r="1169" s="44" customFormat="1" ht="18.5" customHeight="1" spans="1:9">
      <c r="A1169" s="54"/>
      <c r="B1169" s="54"/>
      <c r="C1169" s="53" t="s">
        <v>486</v>
      </c>
      <c r="D1169" s="53" t="s">
        <v>1962</v>
      </c>
      <c r="E1169" s="53" t="s">
        <v>1770</v>
      </c>
      <c r="F1169" s="53" t="s">
        <v>1771</v>
      </c>
      <c r="G1169" s="53" t="s">
        <v>1962</v>
      </c>
      <c r="H1169" s="53" t="s">
        <v>1881</v>
      </c>
      <c r="I1169" s="57">
        <v>6</v>
      </c>
    </row>
    <row r="1170" s="44" customFormat="1" ht="18.5" customHeight="1" spans="1:9">
      <c r="A1170" s="54"/>
      <c r="B1170" s="54"/>
      <c r="C1170" s="53" t="s">
        <v>486</v>
      </c>
      <c r="D1170" s="53" t="s">
        <v>2634</v>
      </c>
      <c r="E1170" s="53" t="s">
        <v>1809</v>
      </c>
      <c r="F1170" s="53" t="s">
        <v>1810</v>
      </c>
      <c r="G1170" s="53" t="s">
        <v>1930</v>
      </c>
      <c r="H1170" s="53" t="s">
        <v>1881</v>
      </c>
      <c r="I1170" s="57">
        <v>8</v>
      </c>
    </row>
    <row r="1171" s="44" customFormat="1" ht="18.5" customHeight="1" spans="1:9">
      <c r="A1171" s="54"/>
      <c r="B1171" s="54"/>
      <c r="C1171" s="53" t="s">
        <v>486</v>
      </c>
      <c r="D1171" s="53" t="s">
        <v>3028</v>
      </c>
      <c r="E1171" s="53" t="s">
        <v>1792</v>
      </c>
      <c r="F1171" s="53" t="s">
        <v>1782</v>
      </c>
      <c r="G1171" s="53" t="s">
        <v>3029</v>
      </c>
      <c r="H1171" s="53" t="s">
        <v>1881</v>
      </c>
      <c r="I1171" s="57">
        <v>30</v>
      </c>
    </row>
    <row r="1172" s="44" customFormat="1" ht="18.5" customHeight="1" spans="1:9">
      <c r="A1172" s="54"/>
      <c r="B1172" s="54"/>
      <c r="C1172" s="53" t="s">
        <v>486</v>
      </c>
      <c r="D1172" s="53" t="s">
        <v>3030</v>
      </c>
      <c r="E1172" s="53" t="s">
        <v>1932</v>
      </c>
      <c r="F1172" s="53" t="s">
        <v>1933</v>
      </c>
      <c r="G1172" s="53" t="s">
        <v>3031</v>
      </c>
      <c r="H1172" s="53" t="s">
        <v>1881</v>
      </c>
      <c r="I1172" s="57">
        <v>10</v>
      </c>
    </row>
    <row r="1173" s="44" customFormat="1" ht="18.5" customHeight="1" spans="1:9">
      <c r="A1173" s="54"/>
      <c r="B1173" s="54"/>
      <c r="C1173" s="53" t="s">
        <v>486</v>
      </c>
      <c r="D1173" s="53" t="s">
        <v>1812</v>
      </c>
      <c r="E1173" s="53" t="s">
        <v>1813</v>
      </c>
      <c r="F1173" s="53" t="s">
        <v>1812</v>
      </c>
      <c r="G1173" s="53" t="s">
        <v>1812</v>
      </c>
      <c r="H1173" s="53" t="s">
        <v>1881</v>
      </c>
      <c r="I1173" s="57">
        <v>10</v>
      </c>
    </row>
    <row r="1174" s="44" customFormat="1" ht="18.5" customHeight="1" spans="1:9">
      <c r="A1174" s="54"/>
      <c r="B1174" s="54"/>
      <c r="C1174" s="53" t="s">
        <v>486</v>
      </c>
      <c r="D1174" s="53" t="s">
        <v>1937</v>
      </c>
      <c r="E1174" s="53" t="s">
        <v>1936</v>
      </c>
      <c r="F1174" s="53" t="s">
        <v>1937</v>
      </c>
      <c r="G1174" s="53" t="s">
        <v>1937</v>
      </c>
      <c r="H1174" s="53" t="s">
        <v>1881</v>
      </c>
      <c r="I1174" s="57">
        <v>15</v>
      </c>
    </row>
    <row r="1175" s="44" customFormat="1" ht="18.5" customHeight="1" spans="1:9">
      <c r="A1175" s="54"/>
      <c r="B1175" s="54"/>
      <c r="C1175" s="53" t="s">
        <v>486</v>
      </c>
      <c r="D1175" s="53" t="s">
        <v>1779</v>
      </c>
      <c r="E1175" s="53" t="s">
        <v>1801</v>
      </c>
      <c r="F1175" s="53" t="s">
        <v>1779</v>
      </c>
      <c r="G1175" s="53" t="s">
        <v>1779</v>
      </c>
      <c r="H1175" s="53" t="s">
        <v>1881</v>
      </c>
      <c r="I1175" s="57">
        <v>10</v>
      </c>
    </row>
    <row r="1176" s="44" customFormat="1" ht="18.5" customHeight="1" spans="1:9">
      <c r="A1176" s="54"/>
      <c r="B1176" s="54"/>
      <c r="C1176" s="53" t="s">
        <v>486</v>
      </c>
      <c r="D1176" s="53" t="s">
        <v>3032</v>
      </c>
      <c r="E1176" s="53" t="s">
        <v>1801</v>
      </c>
      <c r="F1176" s="53" t="s">
        <v>1779</v>
      </c>
      <c r="G1176" s="53" t="s">
        <v>1779</v>
      </c>
      <c r="H1176" s="53" t="s">
        <v>1881</v>
      </c>
      <c r="I1176" s="57">
        <v>20</v>
      </c>
    </row>
    <row r="1177" s="44" customFormat="1" ht="18.5" customHeight="1" spans="1:9">
      <c r="A1177" s="54"/>
      <c r="B1177" s="54"/>
      <c r="C1177" s="53" t="s">
        <v>486</v>
      </c>
      <c r="D1177" s="53" t="s">
        <v>555</v>
      </c>
      <c r="E1177" s="53" t="s">
        <v>1860</v>
      </c>
      <c r="F1177" s="53" t="s">
        <v>1859</v>
      </c>
      <c r="G1177" s="53" t="s">
        <v>3033</v>
      </c>
      <c r="H1177" s="53" t="s">
        <v>1881</v>
      </c>
      <c r="I1177" s="57">
        <v>41</v>
      </c>
    </row>
    <row r="1178" s="44" customFormat="1" ht="18.5" customHeight="1" spans="1:9">
      <c r="A1178" s="54"/>
      <c r="B1178" s="54"/>
      <c r="C1178" s="53" t="s">
        <v>3034</v>
      </c>
      <c r="D1178" s="53" t="s">
        <v>3035</v>
      </c>
      <c r="E1178" s="53" t="s">
        <v>1907</v>
      </c>
      <c r="F1178" s="53" t="s">
        <v>1908</v>
      </c>
      <c r="G1178" s="53" t="s">
        <v>3035</v>
      </c>
      <c r="H1178" s="53" t="s">
        <v>1881</v>
      </c>
      <c r="I1178" s="57">
        <v>360</v>
      </c>
    </row>
    <row r="1179" s="44" customFormat="1" ht="30.5" customHeight="1" spans="1:9">
      <c r="A1179" s="54"/>
      <c r="B1179" s="54"/>
      <c r="C1179" s="53" t="s">
        <v>3036</v>
      </c>
      <c r="D1179" s="53" t="s">
        <v>3037</v>
      </c>
      <c r="E1179" s="53" t="s">
        <v>1907</v>
      </c>
      <c r="F1179" s="53" t="s">
        <v>1908</v>
      </c>
      <c r="G1179" s="53" t="s">
        <v>3038</v>
      </c>
      <c r="H1179" s="53" t="s">
        <v>1881</v>
      </c>
      <c r="I1179" s="57">
        <v>30</v>
      </c>
    </row>
    <row r="1180" s="44" customFormat="1" ht="18.5" customHeight="1" spans="1:9">
      <c r="A1180" s="55"/>
      <c r="B1180" s="55"/>
      <c r="C1180" s="53" t="s">
        <v>3039</v>
      </c>
      <c r="D1180" s="53" t="s">
        <v>3040</v>
      </c>
      <c r="E1180" s="53" t="s">
        <v>1907</v>
      </c>
      <c r="F1180" s="53" t="s">
        <v>1908</v>
      </c>
      <c r="G1180" s="53" t="s">
        <v>3041</v>
      </c>
      <c r="H1180" s="53" t="s">
        <v>1881</v>
      </c>
      <c r="I1180" s="57">
        <v>75</v>
      </c>
    </row>
    <row r="1181" s="44" customFormat="1" ht="18.5" customHeight="1" spans="1:9">
      <c r="A1181" s="52" t="s">
        <v>3042</v>
      </c>
      <c r="B1181" s="52" t="s">
        <v>264</v>
      </c>
      <c r="C1181" s="53" t="s">
        <v>486</v>
      </c>
      <c r="D1181" s="53" t="s">
        <v>3043</v>
      </c>
      <c r="E1181" s="53" t="s">
        <v>1767</v>
      </c>
      <c r="F1181" s="53" t="s">
        <v>1768</v>
      </c>
      <c r="G1181" s="53" t="s">
        <v>3044</v>
      </c>
      <c r="H1181" s="53" t="s">
        <v>2274</v>
      </c>
      <c r="I1181" s="57">
        <v>2.5</v>
      </c>
    </row>
    <row r="1182" s="44" customFormat="1" ht="18.5" customHeight="1" spans="1:9">
      <c r="A1182" s="54"/>
      <c r="B1182" s="54"/>
      <c r="C1182" s="53" t="s">
        <v>486</v>
      </c>
      <c r="D1182" s="53" t="s">
        <v>3045</v>
      </c>
      <c r="E1182" s="53" t="s">
        <v>1806</v>
      </c>
      <c r="F1182" s="53" t="s">
        <v>1807</v>
      </c>
      <c r="G1182" s="53" t="s">
        <v>3046</v>
      </c>
      <c r="H1182" s="53" t="s">
        <v>2274</v>
      </c>
      <c r="I1182" s="57">
        <v>5</v>
      </c>
    </row>
    <row r="1183" s="44" customFormat="1" ht="18.5" customHeight="1" spans="1:9">
      <c r="A1183" s="54"/>
      <c r="B1183" s="54"/>
      <c r="C1183" s="53" t="s">
        <v>486</v>
      </c>
      <c r="D1183" s="53" t="s">
        <v>3047</v>
      </c>
      <c r="E1183" s="53" t="s">
        <v>1772</v>
      </c>
      <c r="F1183" s="53" t="s">
        <v>1773</v>
      </c>
      <c r="G1183" s="53" t="s">
        <v>3048</v>
      </c>
      <c r="H1183" s="53" t="s">
        <v>2274</v>
      </c>
      <c r="I1183" s="57">
        <v>1</v>
      </c>
    </row>
    <row r="1184" s="44" customFormat="1" ht="18.5" customHeight="1" spans="1:9">
      <c r="A1184" s="54"/>
      <c r="B1184" s="54"/>
      <c r="C1184" s="53" t="s">
        <v>486</v>
      </c>
      <c r="D1184" s="53" t="s">
        <v>3049</v>
      </c>
      <c r="E1184" s="53" t="s">
        <v>1792</v>
      </c>
      <c r="F1184" s="53" t="s">
        <v>1782</v>
      </c>
      <c r="G1184" s="53" t="s">
        <v>3050</v>
      </c>
      <c r="H1184" s="53" t="s">
        <v>2274</v>
      </c>
      <c r="I1184" s="57">
        <v>10</v>
      </c>
    </row>
    <row r="1185" s="44" customFormat="1" ht="18.5" customHeight="1" spans="1:9">
      <c r="A1185" s="54"/>
      <c r="B1185" s="54"/>
      <c r="C1185" s="53" t="s">
        <v>486</v>
      </c>
      <c r="D1185" s="53" t="s">
        <v>3049</v>
      </c>
      <c r="E1185" s="53" t="s">
        <v>1792</v>
      </c>
      <c r="F1185" s="53" t="s">
        <v>1782</v>
      </c>
      <c r="G1185" s="53" t="s">
        <v>3050</v>
      </c>
      <c r="H1185" s="53" t="s">
        <v>2274</v>
      </c>
      <c r="I1185" s="57">
        <v>25</v>
      </c>
    </row>
    <row r="1186" s="44" customFormat="1" ht="18.5" customHeight="1" spans="1:9">
      <c r="A1186" s="54"/>
      <c r="B1186" s="54"/>
      <c r="C1186" s="53" t="s">
        <v>486</v>
      </c>
      <c r="D1186" s="53" t="s">
        <v>3051</v>
      </c>
      <c r="E1186" s="53" t="s">
        <v>1801</v>
      </c>
      <c r="F1186" s="53" t="s">
        <v>1779</v>
      </c>
      <c r="G1186" s="53" t="s">
        <v>3052</v>
      </c>
      <c r="H1186" s="53" t="s">
        <v>2274</v>
      </c>
      <c r="I1186" s="57">
        <v>14</v>
      </c>
    </row>
    <row r="1187" s="44" customFormat="1" ht="18.5" customHeight="1" spans="1:9">
      <c r="A1187" s="54"/>
      <c r="B1187" s="54"/>
      <c r="C1187" s="53" t="s">
        <v>3053</v>
      </c>
      <c r="D1187" s="53" t="s">
        <v>3051</v>
      </c>
      <c r="E1187" s="53" t="s">
        <v>1801</v>
      </c>
      <c r="F1187" s="53" t="s">
        <v>1779</v>
      </c>
      <c r="G1187" s="53" t="s">
        <v>3052</v>
      </c>
      <c r="H1187" s="53" t="s">
        <v>2274</v>
      </c>
      <c r="I1187" s="57">
        <v>4</v>
      </c>
    </row>
    <row r="1188" s="44" customFormat="1" ht="18.5" customHeight="1" spans="1:9">
      <c r="A1188" s="55"/>
      <c r="B1188" s="55"/>
      <c r="C1188" s="53" t="s">
        <v>486</v>
      </c>
      <c r="D1188" s="53" t="s">
        <v>3054</v>
      </c>
      <c r="E1188" s="53" t="s">
        <v>1860</v>
      </c>
      <c r="F1188" s="53" t="s">
        <v>1859</v>
      </c>
      <c r="G1188" s="53" t="s">
        <v>3055</v>
      </c>
      <c r="H1188" s="53" t="s">
        <v>2274</v>
      </c>
      <c r="I1188" s="57">
        <v>20</v>
      </c>
    </row>
    <row r="1189" s="44" customFormat="1" ht="29.75" customHeight="1" spans="1:9">
      <c r="A1189" s="52" t="s">
        <v>3056</v>
      </c>
      <c r="B1189" s="52" t="s">
        <v>266</v>
      </c>
      <c r="C1189" s="53" t="s">
        <v>486</v>
      </c>
      <c r="D1189" s="53" t="s">
        <v>3057</v>
      </c>
      <c r="E1189" s="53" t="s">
        <v>1746</v>
      </c>
      <c r="F1189" s="53" t="s">
        <v>1747</v>
      </c>
      <c r="G1189" s="53" t="s">
        <v>3058</v>
      </c>
      <c r="H1189" s="53" t="s">
        <v>1778</v>
      </c>
      <c r="I1189" s="57">
        <v>5.5</v>
      </c>
    </row>
    <row r="1190" s="44" customFormat="1" ht="29.75" customHeight="1" spans="1:9">
      <c r="A1190" s="54"/>
      <c r="B1190" s="54"/>
      <c r="C1190" s="53" t="s">
        <v>486</v>
      </c>
      <c r="D1190" s="53" t="s">
        <v>3059</v>
      </c>
      <c r="E1190" s="53" t="s">
        <v>1788</v>
      </c>
      <c r="F1190" s="53" t="s">
        <v>1787</v>
      </c>
      <c r="G1190" s="53" t="s">
        <v>3060</v>
      </c>
      <c r="H1190" s="53" t="s">
        <v>3061</v>
      </c>
      <c r="I1190" s="57">
        <v>1.3</v>
      </c>
    </row>
    <row r="1191" s="44" customFormat="1" ht="29.75" customHeight="1" spans="1:9">
      <c r="A1191" s="54"/>
      <c r="B1191" s="54"/>
      <c r="C1191" s="53" t="s">
        <v>486</v>
      </c>
      <c r="D1191" s="53" t="s">
        <v>3062</v>
      </c>
      <c r="E1191" s="53" t="s">
        <v>1755</v>
      </c>
      <c r="F1191" s="53" t="s">
        <v>1756</v>
      </c>
      <c r="G1191" s="53" t="s">
        <v>3063</v>
      </c>
      <c r="H1191" s="53" t="s">
        <v>3061</v>
      </c>
      <c r="I1191" s="57">
        <v>1.6</v>
      </c>
    </row>
    <row r="1192" s="44" customFormat="1" ht="29.75" customHeight="1" spans="1:9">
      <c r="A1192" s="54"/>
      <c r="B1192" s="54"/>
      <c r="C1192" s="53" t="s">
        <v>486</v>
      </c>
      <c r="D1192" s="53" t="s">
        <v>3064</v>
      </c>
      <c r="E1192" s="53" t="s">
        <v>1879</v>
      </c>
      <c r="F1192" s="53" t="s">
        <v>1764</v>
      </c>
      <c r="G1192" s="53" t="s">
        <v>3065</v>
      </c>
      <c r="H1192" s="53" t="s">
        <v>1778</v>
      </c>
      <c r="I1192" s="57">
        <v>2.4</v>
      </c>
    </row>
    <row r="1193" s="44" customFormat="1" ht="29.75" customHeight="1" spans="1:9">
      <c r="A1193" s="54"/>
      <c r="B1193" s="54"/>
      <c r="C1193" s="53" t="s">
        <v>486</v>
      </c>
      <c r="D1193" s="53" t="s">
        <v>3066</v>
      </c>
      <c r="E1193" s="53" t="s">
        <v>1825</v>
      </c>
      <c r="F1193" s="53" t="s">
        <v>1824</v>
      </c>
      <c r="G1193" s="53" t="s">
        <v>3067</v>
      </c>
      <c r="H1193" s="53" t="s">
        <v>1778</v>
      </c>
      <c r="I1193" s="57">
        <v>2</v>
      </c>
    </row>
    <row r="1194" s="44" customFormat="1" ht="29.75" customHeight="1" spans="1:9">
      <c r="A1194" s="54"/>
      <c r="B1194" s="54"/>
      <c r="C1194" s="53" t="s">
        <v>486</v>
      </c>
      <c r="D1194" s="53" t="s">
        <v>3068</v>
      </c>
      <c r="E1194" s="53" t="s">
        <v>1885</v>
      </c>
      <c r="F1194" s="53" t="s">
        <v>1884</v>
      </c>
      <c r="G1194" s="53" t="s">
        <v>3069</v>
      </c>
      <c r="H1194" s="53" t="s">
        <v>1778</v>
      </c>
      <c r="I1194" s="57">
        <v>5</v>
      </c>
    </row>
    <row r="1195" s="44" customFormat="1" ht="29.75" customHeight="1" spans="1:9">
      <c r="A1195" s="54"/>
      <c r="B1195" s="54"/>
      <c r="C1195" s="53" t="s">
        <v>486</v>
      </c>
      <c r="D1195" s="53" t="s">
        <v>3070</v>
      </c>
      <c r="E1195" s="53" t="s">
        <v>1762</v>
      </c>
      <c r="F1195" s="53" t="s">
        <v>1763</v>
      </c>
      <c r="G1195" s="53" t="s">
        <v>3071</v>
      </c>
      <c r="H1195" s="53" t="s">
        <v>1778</v>
      </c>
      <c r="I1195" s="57">
        <v>0.3</v>
      </c>
    </row>
    <row r="1196" s="44" customFormat="1" ht="29.75" customHeight="1" spans="1:9">
      <c r="A1196" s="54"/>
      <c r="B1196" s="54"/>
      <c r="C1196" s="53" t="s">
        <v>486</v>
      </c>
      <c r="D1196" s="53" t="s">
        <v>3072</v>
      </c>
      <c r="E1196" s="53" t="s">
        <v>1828</v>
      </c>
      <c r="F1196" s="53" t="s">
        <v>1829</v>
      </c>
      <c r="G1196" s="53" t="s">
        <v>3073</v>
      </c>
      <c r="H1196" s="53" t="s">
        <v>1778</v>
      </c>
      <c r="I1196" s="57">
        <v>20</v>
      </c>
    </row>
    <row r="1197" s="44" customFormat="1" ht="29.75" customHeight="1" spans="1:9">
      <c r="A1197" s="54"/>
      <c r="B1197" s="54"/>
      <c r="C1197" s="53" t="s">
        <v>486</v>
      </c>
      <c r="D1197" s="53" t="s">
        <v>3074</v>
      </c>
      <c r="E1197" s="53" t="s">
        <v>1889</v>
      </c>
      <c r="F1197" s="53" t="s">
        <v>1888</v>
      </c>
      <c r="G1197" s="53" t="s">
        <v>3075</v>
      </c>
      <c r="H1197" s="53" t="s">
        <v>1778</v>
      </c>
      <c r="I1197" s="57">
        <v>3.6</v>
      </c>
    </row>
    <row r="1198" s="44" customFormat="1" ht="29.75" customHeight="1" spans="1:9">
      <c r="A1198" s="54"/>
      <c r="B1198" s="54"/>
      <c r="C1198" s="53" t="s">
        <v>486</v>
      </c>
      <c r="D1198" s="53" t="s">
        <v>3076</v>
      </c>
      <c r="E1198" s="53" t="s">
        <v>1767</v>
      </c>
      <c r="F1198" s="53" t="s">
        <v>1768</v>
      </c>
      <c r="G1198" s="53" t="s">
        <v>3077</v>
      </c>
      <c r="H1198" s="53" t="s">
        <v>1778</v>
      </c>
      <c r="I1198" s="57">
        <v>2.5</v>
      </c>
    </row>
    <row r="1199" s="44" customFormat="1" ht="18.5" customHeight="1" spans="1:9">
      <c r="A1199" s="54"/>
      <c r="B1199" s="54"/>
      <c r="C1199" s="53" t="s">
        <v>486</v>
      </c>
      <c r="D1199" s="53" t="s">
        <v>3078</v>
      </c>
      <c r="E1199" s="53" t="s">
        <v>1775</v>
      </c>
      <c r="F1199" s="53" t="s">
        <v>1776</v>
      </c>
      <c r="G1199" s="53" t="s">
        <v>3079</v>
      </c>
      <c r="H1199" s="53" t="s">
        <v>1778</v>
      </c>
      <c r="I1199" s="57">
        <v>1.71</v>
      </c>
    </row>
    <row r="1200" s="44" customFormat="1" ht="29.75" customHeight="1" spans="1:9">
      <c r="A1200" s="55"/>
      <c r="B1200" s="55"/>
      <c r="C1200" s="53" t="s">
        <v>486</v>
      </c>
      <c r="D1200" s="53" t="s">
        <v>3080</v>
      </c>
      <c r="E1200" s="53" t="s">
        <v>1809</v>
      </c>
      <c r="F1200" s="53" t="s">
        <v>1810</v>
      </c>
      <c r="G1200" s="53" t="s">
        <v>3081</v>
      </c>
      <c r="H1200" s="53" t="s">
        <v>3061</v>
      </c>
      <c r="I1200" s="57">
        <v>1.98</v>
      </c>
    </row>
    <row r="1201" s="44" customFormat="1" ht="18.5" customHeight="1" spans="1:9">
      <c r="A1201" s="52" t="s">
        <v>3082</v>
      </c>
      <c r="B1201" s="52" t="s">
        <v>268</v>
      </c>
      <c r="C1201" s="53" t="s">
        <v>486</v>
      </c>
      <c r="D1201" s="53" t="s">
        <v>2029</v>
      </c>
      <c r="E1201" s="53" t="s">
        <v>1746</v>
      </c>
      <c r="F1201" s="53" t="s">
        <v>1747</v>
      </c>
      <c r="G1201" s="53" t="s">
        <v>1747</v>
      </c>
      <c r="H1201" s="53" t="s">
        <v>3083</v>
      </c>
      <c r="I1201" s="57">
        <v>0.5</v>
      </c>
    </row>
    <row r="1202" s="44" customFormat="1" ht="18.5" customHeight="1" spans="1:9">
      <c r="A1202" s="54"/>
      <c r="B1202" s="54"/>
      <c r="C1202" s="53" t="s">
        <v>486</v>
      </c>
      <c r="D1202" s="53" t="s">
        <v>1756</v>
      </c>
      <c r="E1202" s="53" t="s">
        <v>1755</v>
      </c>
      <c r="F1202" s="53" t="s">
        <v>1756</v>
      </c>
      <c r="G1202" s="53" t="s">
        <v>1756</v>
      </c>
      <c r="H1202" s="53" t="s">
        <v>2011</v>
      </c>
      <c r="I1202" s="57">
        <v>0.4</v>
      </c>
    </row>
    <row r="1203" s="44" customFormat="1" ht="18.5" customHeight="1" spans="1:9">
      <c r="A1203" s="54"/>
      <c r="B1203" s="54"/>
      <c r="C1203" s="53" t="s">
        <v>486</v>
      </c>
      <c r="D1203" s="53" t="s">
        <v>1763</v>
      </c>
      <c r="E1203" s="53" t="s">
        <v>1762</v>
      </c>
      <c r="F1203" s="53" t="s">
        <v>1763</v>
      </c>
      <c r="G1203" s="53" t="s">
        <v>1763</v>
      </c>
      <c r="H1203" s="53" t="s">
        <v>3084</v>
      </c>
      <c r="I1203" s="57">
        <v>0.2</v>
      </c>
    </row>
    <row r="1204" s="44" customFormat="1" ht="18.5" customHeight="1" spans="1:9">
      <c r="A1204" s="54"/>
      <c r="B1204" s="54"/>
      <c r="C1204" s="53" t="s">
        <v>486</v>
      </c>
      <c r="D1204" s="53" t="s">
        <v>1998</v>
      </c>
      <c r="E1204" s="53" t="s">
        <v>1767</v>
      </c>
      <c r="F1204" s="53" t="s">
        <v>1768</v>
      </c>
      <c r="G1204" s="53" t="s">
        <v>1998</v>
      </c>
      <c r="H1204" s="53" t="s">
        <v>3085</v>
      </c>
      <c r="I1204" s="57">
        <v>0.5</v>
      </c>
    </row>
    <row r="1205" s="44" customFormat="1" ht="18.5" customHeight="1" spans="1:9">
      <c r="A1205" s="54"/>
      <c r="B1205" s="54"/>
      <c r="C1205" s="53" t="s">
        <v>486</v>
      </c>
      <c r="D1205" s="53" t="s">
        <v>1769</v>
      </c>
      <c r="E1205" s="53" t="s">
        <v>1919</v>
      </c>
      <c r="F1205" s="53" t="s">
        <v>1920</v>
      </c>
      <c r="G1205" s="53" t="s">
        <v>2187</v>
      </c>
      <c r="H1205" s="53" t="s">
        <v>3086</v>
      </c>
      <c r="I1205" s="57">
        <v>0.4</v>
      </c>
    </row>
    <row r="1206" s="44" customFormat="1" ht="18.5" customHeight="1" spans="1:9">
      <c r="A1206" s="54"/>
      <c r="B1206" s="54"/>
      <c r="C1206" s="53" t="s">
        <v>486</v>
      </c>
      <c r="D1206" s="53" t="s">
        <v>1769</v>
      </c>
      <c r="E1206" s="53" t="s">
        <v>1844</v>
      </c>
      <c r="F1206" s="53" t="s">
        <v>1845</v>
      </c>
      <c r="G1206" s="53" t="s">
        <v>3087</v>
      </c>
      <c r="H1206" s="53" t="s">
        <v>3088</v>
      </c>
      <c r="I1206" s="57">
        <v>0.3</v>
      </c>
    </row>
    <row r="1207" s="44" customFormat="1" ht="18.5" customHeight="1" spans="1:9">
      <c r="A1207" s="54"/>
      <c r="B1207" s="54"/>
      <c r="C1207" s="53" t="s">
        <v>3089</v>
      </c>
      <c r="D1207" s="53" t="s">
        <v>1791</v>
      </c>
      <c r="E1207" s="53" t="s">
        <v>1772</v>
      </c>
      <c r="F1207" s="53" t="s">
        <v>1773</v>
      </c>
      <c r="G1207" s="53" t="s">
        <v>3009</v>
      </c>
      <c r="H1207" s="53" t="s">
        <v>2016</v>
      </c>
      <c r="I1207" s="57">
        <v>0.5</v>
      </c>
    </row>
    <row r="1208" s="44" customFormat="1" ht="18.5" customHeight="1" spans="1:9">
      <c r="A1208" s="54"/>
      <c r="B1208" s="54"/>
      <c r="C1208" s="53" t="s">
        <v>486</v>
      </c>
      <c r="D1208" s="53" t="s">
        <v>1791</v>
      </c>
      <c r="E1208" s="53" t="s">
        <v>1772</v>
      </c>
      <c r="F1208" s="53" t="s">
        <v>1773</v>
      </c>
      <c r="G1208" s="53" t="s">
        <v>3090</v>
      </c>
      <c r="H1208" s="53" t="s">
        <v>1785</v>
      </c>
      <c r="I1208" s="57">
        <v>1</v>
      </c>
    </row>
    <row r="1209" s="44" customFormat="1" ht="18.5" customHeight="1" spans="1:9">
      <c r="A1209" s="54"/>
      <c r="B1209" s="54"/>
      <c r="C1209" s="53" t="s">
        <v>486</v>
      </c>
      <c r="D1209" s="53" t="s">
        <v>2031</v>
      </c>
      <c r="E1209" s="53" t="s">
        <v>1775</v>
      </c>
      <c r="F1209" s="53" t="s">
        <v>1776</v>
      </c>
      <c r="G1209" s="53" t="s">
        <v>3091</v>
      </c>
      <c r="H1209" s="53" t="s">
        <v>2011</v>
      </c>
      <c r="I1209" s="57">
        <v>2</v>
      </c>
    </row>
    <row r="1210" s="44" customFormat="1" ht="18.5" customHeight="1" spans="1:9">
      <c r="A1210" s="54"/>
      <c r="B1210" s="54"/>
      <c r="C1210" s="53" t="s">
        <v>3092</v>
      </c>
      <c r="D1210" s="53" t="s">
        <v>2031</v>
      </c>
      <c r="E1210" s="53" t="s">
        <v>1775</v>
      </c>
      <c r="F1210" s="53" t="s">
        <v>1776</v>
      </c>
      <c r="G1210" s="53" t="s">
        <v>2094</v>
      </c>
      <c r="H1210" s="53" t="s">
        <v>2178</v>
      </c>
      <c r="I1210" s="57">
        <v>4</v>
      </c>
    </row>
    <row r="1211" s="44" customFormat="1" ht="18.5" customHeight="1" spans="1:9">
      <c r="A1211" s="55"/>
      <c r="B1211" s="55"/>
      <c r="C1211" s="53" t="s">
        <v>486</v>
      </c>
      <c r="D1211" s="53" t="s">
        <v>1859</v>
      </c>
      <c r="E1211" s="53" t="s">
        <v>1860</v>
      </c>
      <c r="F1211" s="53" t="s">
        <v>1859</v>
      </c>
      <c r="G1211" s="53" t="s">
        <v>2239</v>
      </c>
      <c r="H1211" s="53" t="s">
        <v>2272</v>
      </c>
      <c r="I1211" s="57">
        <v>3.5</v>
      </c>
    </row>
    <row r="1212" s="44" customFormat="1" ht="29" customHeight="1" spans="1:9">
      <c r="A1212" s="52" t="s">
        <v>3093</v>
      </c>
      <c r="B1212" s="52" t="s">
        <v>270</v>
      </c>
      <c r="C1212" s="53" t="s">
        <v>3094</v>
      </c>
      <c r="D1212" s="53" t="s">
        <v>3095</v>
      </c>
      <c r="E1212" s="53" t="s">
        <v>1760</v>
      </c>
      <c r="F1212" s="53" t="s">
        <v>1759</v>
      </c>
      <c r="G1212" s="53" t="s">
        <v>3096</v>
      </c>
      <c r="H1212" s="53" t="s">
        <v>1865</v>
      </c>
      <c r="I1212" s="57">
        <v>6</v>
      </c>
    </row>
    <row r="1213" s="44" customFormat="1" ht="29" customHeight="1" spans="1:9">
      <c r="A1213" s="54"/>
      <c r="B1213" s="54"/>
      <c r="C1213" s="53" t="s">
        <v>3094</v>
      </c>
      <c r="D1213" s="53" t="s">
        <v>1763</v>
      </c>
      <c r="E1213" s="53" t="s">
        <v>1762</v>
      </c>
      <c r="F1213" s="53" t="s">
        <v>1763</v>
      </c>
      <c r="G1213" s="53" t="s">
        <v>3097</v>
      </c>
      <c r="H1213" s="53" t="s">
        <v>1865</v>
      </c>
      <c r="I1213" s="57">
        <v>1</v>
      </c>
    </row>
    <row r="1214" s="44" customFormat="1" ht="18.5" customHeight="1" spans="1:9">
      <c r="A1214" s="54"/>
      <c r="B1214" s="54"/>
      <c r="C1214" s="53" t="s">
        <v>486</v>
      </c>
      <c r="D1214" s="53" t="s">
        <v>3009</v>
      </c>
      <c r="E1214" s="53" t="s">
        <v>1809</v>
      </c>
      <c r="F1214" s="53" t="s">
        <v>1810</v>
      </c>
      <c r="G1214" s="53" t="s">
        <v>3098</v>
      </c>
      <c r="H1214" s="53" t="s">
        <v>1865</v>
      </c>
      <c r="I1214" s="57">
        <v>4.8</v>
      </c>
    </row>
    <row r="1215" s="44" customFormat="1" ht="29" customHeight="1" spans="1:9">
      <c r="A1215" s="55"/>
      <c r="B1215" s="55"/>
      <c r="C1215" s="53" t="s">
        <v>3094</v>
      </c>
      <c r="D1215" s="53" t="s">
        <v>1791</v>
      </c>
      <c r="E1215" s="53" t="s">
        <v>1809</v>
      </c>
      <c r="F1215" s="53" t="s">
        <v>1810</v>
      </c>
      <c r="G1215" s="53" t="s">
        <v>3099</v>
      </c>
      <c r="H1215" s="53" t="s">
        <v>1865</v>
      </c>
      <c r="I1215" s="57">
        <v>6</v>
      </c>
    </row>
    <row r="1216" s="44" customFormat="1" ht="18.5" customHeight="1" spans="1:9">
      <c r="A1216" s="52" t="s">
        <v>3100</v>
      </c>
      <c r="B1216" s="52" t="s">
        <v>272</v>
      </c>
      <c r="C1216" s="53" t="s">
        <v>486</v>
      </c>
      <c r="D1216" s="53" t="s">
        <v>2113</v>
      </c>
      <c r="E1216" s="53" t="s">
        <v>1760</v>
      </c>
      <c r="F1216" s="53" t="s">
        <v>1759</v>
      </c>
      <c r="G1216" s="53" t="s">
        <v>1759</v>
      </c>
      <c r="H1216" s="53" t="s">
        <v>1865</v>
      </c>
      <c r="I1216" s="57">
        <v>2</v>
      </c>
    </row>
    <row r="1217" s="44" customFormat="1" ht="18.5" customHeight="1" spans="1:9">
      <c r="A1217" s="54"/>
      <c r="B1217" s="54"/>
      <c r="C1217" s="53" t="s">
        <v>486</v>
      </c>
      <c r="D1217" s="53" t="s">
        <v>2889</v>
      </c>
      <c r="E1217" s="53" t="s">
        <v>1809</v>
      </c>
      <c r="F1217" s="53" t="s">
        <v>1810</v>
      </c>
      <c r="G1217" s="53" t="s">
        <v>3101</v>
      </c>
      <c r="H1217" s="53" t="s">
        <v>1865</v>
      </c>
      <c r="I1217" s="57">
        <v>2</v>
      </c>
    </row>
    <row r="1218" s="44" customFormat="1" ht="18.5" customHeight="1" spans="1:9">
      <c r="A1218" s="54"/>
      <c r="B1218" s="54"/>
      <c r="C1218" s="53" t="s">
        <v>486</v>
      </c>
      <c r="D1218" s="53" t="s">
        <v>2889</v>
      </c>
      <c r="E1218" s="53" t="s">
        <v>2072</v>
      </c>
      <c r="F1218" s="53" t="s">
        <v>2071</v>
      </c>
      <c r="G1218" s="53" t="s">
        <v>3102</v>
      </c>
      <c r="H1218" s="53" t="s">
        <v>1865</v>
      </c>
      <c r="I1218" s="57">
        <v>2</v>
      </c>
    </row>
    <row r="1219" s="44" customFormat="1" ht="18.5" customHeight="1" spans="1:9">
      <c r="A1219" s="54"/>
      <c r="B1219" s="54"/>
      <c r="C1219" s="53" t="s">
        <v>486</v>
      </c>
      <c r="D1219" s="53" t="s">
        <v>3030</v>
      </c>
      <c r="E1219" s="53" t="s">
        <v>1932</v>
      </c>
      <c r="F1219" s="53" t="s">
        <v>1933</v>
      </c>
      <c r="G1219" s="53" t="s">
        <v>3103</v>
      </c>
      <c r="H1219" s="53" t="s">
        <v>1865</v>
      </c>
      <c r="I1219" s="57">
        <v>5</v>
      </c>
    </row>
    <row r="1220" s="44" customFormat="1" ht="18.5" customHeight="1" spans="1:9">
      <c r="A1220" s="55"/>
      <c r="B1220" s="55"/>
      <c r="C1220" s="53" t="s">
        <v>486</v>
      </c>
      <c r="D1220" s="53" t="s">
        <v>2120</v>
      </c>
      <c r="E1220" s="53" t="s">
        <v>1801</v>
      </c>
      <c r="F1220" s="53" t="s">
        <v>1779</v>
      </c>
      <c r="G1220" s="53" t="s">
        <v>3104</v>
      </c>
      <c r="H1220" s="53" t="s">
        <v>1865</v>
      </c>
      <c r="I1220" s="57">
        <v>2</v>
      </c>
    </row>
    <row r="1221" s="44" customFormat="1" ht="18.5" customHeight="1" spans="1:9">
      <c r="A1221" s="52" t="s">
        <v>3105</v>
      </c>
      <c r="B1221" s="52" t="s">
        <v>276</v>
      </c>
      <c r="C1221" s="53" t="s">
        <v>486</v>
      </c>
      <c r="D1221" s="53" t="s">
        <v>1747</v>
      </c>
      <c r="E1221" s="53" t="s">
        <v>1746</v>
      </c>
      <c r="F1221" s="53" t="s">
        <v>1747</v>
      </c>
      <c r="G1221" s="53" t="s">
        <v>3106</v>
      </c>
      <c r="H1221" s="53" t="s">
        <v>2220</v>
      </c>
      <c r="I1221" s="57">
        <v>1.2</v>
      </c>
    </row>
    <row r="1222" s="44" customFormat="1" ht="18.5" customHeight="1" spans="1:9">
      <c r="A1222" s="54"/>
      <c r="B1222" s="54"/>
      <c r="C1222" s="53" t="s">
        <v>486</v>
      </c>
      <c r="D1222" s="53" t="s">
        <v>2013</v>
      </c>
      <c r="E1222" s="53" t="s">
        <v>1755</v>
      </c>
      <c r="F1222" s="53" t="s">
        <v>1756</v>
      </c>
      <c r="G1222" s="53" t="s">
        <v>3107</v>
      </c>
      <c r="H1222" s="53" t="s">
        <v>2220</v>
      </c>
      <c r="I1222" s="57">
        <v>0.38</v>
      </c>
    </row>
    <row r="1223" s="44" customFormat="1" ht="18.5" customHeight="1" spans="1:9">
      <c r="A1223" s="54"/>
      <c r="B1223" s="54"/>
      <c r="C1223" s="53" t="s">
        <v>486</v>
      </c>
      <c r="D1223" s="53" t="s">
        <v>1764</v>
      </c>
      <c r="E1223" s="53" t="s">
        <v>1879</v>
      </c>
      <c r="F1223" s="53" t="s">
        <v>1764</v>
      </c>
      <c r="G1223" s="53" t="s">
        <v>3108</v>
      </c>
      <c r="H1223" s="53" t="s">
        <v>2220</v>
      </c>
      <c r="I1223" s="57">
        <v>0.2</v>
      </c>
    </row>
    <row r="1224" s="44" customFormat="1" ht="18.5" customHeight="1" spans="1:9">
      <c r="A1224" s="54"/>
      <c r="B1224" s="54"/>
      <c r="C1224" s="53" t="s">
        <v>486</v>
      </c>
      <c r="D1224" s="53" t="s">
        <v>1769</v>
      </c>
      <c r="E1224" s="53" t="s">
        <v>1770</v>
      </c>
      <c r="F1224" s="53" t="s">
        <v>1771</v>
      </c>
      <c r="G1224" s="53" t="s">
        <v>3109</v>
      </c>
      <c r="H1224" s="53" t="s">
        <v>2220</v>
      </c>
      <c r="I1224" s="57">
        <v>0.5</v>
      </c>
    </row>
    <row r="1225" s="44" customFormat="1" ht="18.5" customHeight="1" spans="1:9">
      <c r="A1225" s="54"/>
      <c r="B1225" s="54"/>
      <c r="C1225" s="53" t="s">
        <v>486</v>
      </c>
      <c r="D1225" s="53" t="s">
        <v>3110</v>
      </c>
      <c r="E1225" s="53" t="s">
        <v>1813</v>
      </c>
      <c r="F1225" s="53" t="s">
        <v>1812</v>
      </c>
      <c r="G1225" s="53" t="s">
        <v>3111</v>
      </c>
      <c r="H1225" s="53" t="s">
        <v>2220</v>
      </c>
      <c r="I1225" s="57">
        <v>1.5</v>
      </c>
    </row>
    <row r="1226" s="44" customFormat="1" ht="18.5" customHeight="1" spans="1:9">
      <c r="A1226" s="55"/>
      <c r="B1226" s="55"/>
      <c r="C1226" s="53" t="s">
        <v>486</v>
      </c>
      <c r="D1226" s="53" t="s">
        <v>3112</v>
      </c>
      <c r="E1226" s="53" t="s">
        <v>1860</v>
      </c>
      <c r="F1226" s="53" t="s">
        <v>1859</v>
      </c>
      <c r="G1226" s="53" t="s">
        <v>3113</v>
      </c>
      <c r="H1226" s="53" t="s">
        <v>2044</v>
      </c>
      <c r="I1226" s="57">
        <v>1.8</v>
      </c>
    </row>
    <row r="1227" s="44" customFormat="1" ht="18.5" customHeight="1" spans="1:9">
      <c r="A1227" s="52" t="s">
        <v>3114</v>
      </c>
      <c r="B1227" s="52" t="s">
        <v>278</v>
      </c>
      <c r="C1227" s="53" t="s">
        <v>486</v>
      </c>
      <c r="D1227" s="53" t="s">
        <v>1747</v>
      </c>
      <c r="E1227" s="53" t="s">
        <v>1746</v>
      </c>
      <c r="F1227" s="53" t="s">
        <v>1747</v>
      </c>
      <c r="G1227" s="53" t="s">
        <v>3115</v>
      </c>
      <c r="H1227" s="53" t="s">
        <v>1865</v>
      </c>
      <c r="I1227" s="57">
        <v>2.5</v>
      </c>
    </row>
    <row r="1228" s="44" customFormat="1" ht="18.5" customHeight="1" spans="1:9">
      <c r="A1228" s="54"/>
      <c r="B1228" s="54"/>
      <c r="C1228" s="53" t="s">
        <v>486</v>
      </c>
      <c r="D1228" s="53" t="s">
        <v>1787</v>
      </c>
      <c r="E1228" s="53" t="s">
        <v>1788</v>
      </c>
      <c r="F1228" s="53" t="s">
        <v>1787</v>
      </c>
      <c r="G1228" s="53" t="s">
        <v>3116</v>
      </c>
      <c r="H1228" s="53" t="s">
        <v>1865</v>
      </c>
      <c r="I1228" s="57">
        <v>2</v>
      </c>
    </row>
    <row r="1229" s="44" customFormat="1" ht="18.5" customHeight="1" spans="1:9">
      <c r="A1229" s="54"/>
      <c r="B1229" s="54"/>
      <c r="C1229" s="53" t="s">
        <v>486</v>
      </c>
      <c r="D1229" s="53" t="s">
        <v>1874</v>
      </c>
      <c r="E1229" s="53" t="s">
        <v>1875</v>
      </c>
      <c r="F1229" s="53" t="s">
        <v>1874</v>
      </c>
      <c r="G1229" s="53" t="s">
        <v>2114</v>
      </c>
      <c r="H1229" s="53" t="s">
        <v>1865</v>
      </c>
      <c r="I1229" s="57">
        <v>0.3</v>
      </c>
    </row>
    <row r="1230" s="44" customFormat="1" ht="18.5" customHeight="1" spans="1:9">
      <c r="A1230" s="54"/>
      <c r="B1230" s="54"/>
      <c r="C1230" s="53" t="s">
        <v>486</v>
      </c>
      <c r="D1230" s="53" t="s">
        <v>1756</v>
      </c>
      <c r="E1230" s="53" t="s">
        <v>1755</v>
      </c>
      <c r="F1230" s="53" t="s">
        <v>1756</v>
      </c>
      <c r="G1230" s="53" t="s">
        <v>2114</v>
      </c>
      <c r="H1230" s="53" t="s">
        <v>1865</v>
      </c>
      <c r="I1230" s="57">
        <v>0.6</v>
      </c>
    </row>
    <row r="1231" s="44" customFormat="1" ht="18.5" customHeight="1" spans="1:9">
      <c r="A1231" s="54"/>
      <c r="B1231" s="54"/>
      <c r="C1231" s="53" t="s">
        <v>486</v>
      </c>
      <c r="D1231" s="53" t="s">
        <v>1992</v>
      </c>
      <c r="E1231" s="53" t="s">
        <v>1993</v>
      </c>
      <c r="F1231" s="53" t="s">
        <v>1992</v>
      </c>
      <c r="G1231" s="53" t="s">
        <v>2114</v>
      </c>
      <c r="H1231" s="53" t="s">
        <v>1865</v>
      </c>
      <c r="I1231" s="57">
        <v>0.3</v>
      </c>
    </row>
    <row r="1232" s="44" customFormat="1" ht="18.5" customHeight="1" spans="1:9">
      <c r="A1232" s="54"/>
      <c r="B1232" s="54"/>
      <c r="C1232" s="53" t="s">
        <v>486</v>
      </c>
      <c r="D1232" s="53" t="s">
        <v>2248</v>
      </c>
      <c r="E1232" s="53" t="s">
        <v>2247</v>
      </c>
      <c r="F1232" s="53" t="s">
        <v>2248</v>
      </c>
      <c r="G1232" s="53" t="s">
        <v>2114</v>
      </c>
      <c r="H1232" s="53" t="s">
        <v>1865</v>
      </c>
      <c r="I1232" s="57">
        <v>0.5</v>
      </c>
    </row>
    <row r="1233" s="44" customFormat="1" ht="18.5" customHeight="1" spans="1:9">
      <c r="A1233" s="54"/>
      <c r="B1233" s="54"/>
      <c r="C1233" s="53" t="s">
        <v>486</v>
      </c>
      <c r="D1233" s="53" t="s">
        <v>1764</v>
      </c>
      <c r="E1233" s="53" t="s">
        <v>1879</v>
      </c>
      <c r="F1233" s="53" t="s">
        <v>1764</v>
      </c>
      <c r="G1233" s="53" t="s">
        <v>2114</v>
      </c>
      <c r="H1233" s="53" t="s">
        <v>1865</v>
      </c>
      <c r="I1233" s="57">
        <v>0.8</v>
      </c>
    </row>
    <row r="1234" s="44" customFormat="1" ht="18.5" customHeight="1" spans="1:9">
      <c r="A1234" s="54"/>
      <c r="B1234" s="54"/>
      <c r="C1234" s="53" t="s">
        <v>486</v>
      </c>
      <c r="D1234" s="53" t="s">
        <v>1758</v>
      </c>
      <c r="E1234" s="53" t="s">
        <v>1757</v>
      </c>
      <c r="F1234" s="53" t="s">
        <v>1758</v>
      </c>
      <c r="G1234" s="53" t="s">
        <v>2114</v>
      </c>
      <c r="H1234" s="53" t="s">
        <v>1865</v>
      </c>
      <c r="I1234" s="57">
        <v>1</v>
      </c>
    </row>
    <row r="1235" s="44" customFormat="1" ht="18.5" customHeight="1" spans="1:9">
      <c r="A1235" s="54"/>
      <c r="B1235" s="54"/>
      <c r="C1235" s="53" t="s">
        <v>486</v>
      </c>
      <c r="D1235" s="53" t="s">
        <v>1824</v>
      </c>
      <c r="E1235" s="53" t="s">
        <v>1825</v>
      </c>
      <c r="F1235" s="53" t="s">
        <v>1824</v>
      </c>
      <c r="G1235" s="53" t="s">
        <v>2114</v>
      </c>
      <c r="H1235" s="53" t="s">
        <v>1865</v>
      </c>
      <c r="I1235" s="57">
        <v>0.8</v>
      </c>
    </row>
    <row r="1236" s="44" customFormat="1" ht="18.5" customHeight="1" spans="1:9">
      <c r="A1236" s="54"/>
      <c r="B1236" s="54"/>
      <c r="C1236" s="53" t="s">
        <v>486</v>
      </c>
      <c r="D1236" s="53" t="s">
        <v>1759</v>
      </c>
      <c r="E1236" s="53" t="s">
        <v>1760</v>
      </c>
      <c r="F1236" s="53" t="s">
        <v>1759</v>
      </c>
      <c r="G1236" s="53" t="s">
        <v>2114</v>
      </c>
      <c r="H1236" s="53" t="s">
        <v>1865</v>
      </c>
      <c r="I1236" s="57">
        <v>1.5</v>
      </c>
    </row>
    <row r="1237" s="44" customFormat="1" ht="18.5" customHeight="1" spans="1:9">
      <c r="A1237" s="54"/>
      <c r="B1237" s="54"/>
      <c r="C1237" s="53" t="s">
        <v>486</v>
      </c>
      <c r="D1237" s="53" t="s">
        <v>1884</v>
      </c>
      <c r="E1237" s="53" t="s">
        <v>1885</v>
      </c>
      <c r="F1237" s="53" t="s">
        <v>1884</v>
      </c>
      <c r="G1237" s="53" t="s">
        <v>3117</v>
      </c>
      <c r="H1237" s="53" t="s">
        <v>1865</v>
      </c>
      <c r="I1237" s="57">
        <v>1</v>
      </c>
    </row>
    <row r="1238" s="44" customFormat="1" ht="18.5" customHeight="1" spans="1:9">
      <c r="A1238" s="54"/>
      <c r="B1238" s="54"/>
      <c r="C1238" s="53" t="s">
        <v>486</v>
      </c>
      <c r="D1238" s="53" t="s">
        <v>1763</v>
      </c>
      <c r="E1238" s="53" t="s">
        <v>1762</v>
      </c>
      <c r="F1238" s="53" t="s">
        <v>1763</v>
      </c>
      <c r="G1238" s="53" t="s">
        <v>3118</v>
      </c>
      <c r="H1238" s="53" t="s">
        <v>1865</v>
      </c>
      <c r="I1238" s="57">
        <v>1</v>
      </c>
    </row>
    <row r="1239" s="44" customFormat="1" ht="18.5" customHeight="1" spans="1:9">
      <c r="A1239" s="54"/>
      <c r="B1239" s="54"/>
      <c r="C1239" s="53" t="s">
        <v>486</v>
      </c>
      <c r="D1239" s="53" t="s">
        <v>3119</v>
      </c>
      <c r="E1239" s="53" t="s">
        <v>1927</v>
      </c>
      <c r="F1239" s="53" t="s">
        <v>1928</v>
      </c>
      <c r="G1239" s="53" t="s">
        <v>3119</v>
      </c>
      <c r="H1239" s="53" t="s">
        <v>1865</v>
      </c>
      <c r="I1239" s="57">
        <v>1</v>
      </c>
    </row>
    <row r="1240" s="44" customFormat="1" ht="18.5" customHeight="1" spans="1:9">
      <c r="A1240" s="54"/>
      <c r="B1240" s="54"/>
      <c r="C1240" s="53" t="s">
        <v>486</v>
      </c>
      <c r="D1240" s="53" t="s">
        <v>1791</v>
      </c>
      <c r="E1240" s="53" t="s">
        <v>1809</v>
      </c>
      <c r="F1240" s="53" t="s">
        <v>1810</v>
      </c>
      <c r="G1240" s="53" t="s">
        <v>3120</v>
      </c>
      <c r="H1240" s="53" t="s">
        <v>1865</v>
      </c>
      <c r="I1240" s="57">
        <v>0.5</v>
      </c>
    </row>
    <row r="1241" s="44" customFormat="1" ht="18.5" customHeight="1" spans="1:9">
      <c r="A1241" s="54"/>
      <c r="B1241" s="54"/>
      <c r="C1241" s="53" t="s">
        <v>486</v>
      </c>
      <c r="D1241" s="53" t="s">
        <v>1791</v>
      </c>
      <c r="E1241" s="53" t="s">
        <v>1809</v>
      </c>
      <c r="F1241" s="53" t="s">
        <v>1810</v>
      </c>
      <c r="G1241" s="53" t="s">
        <v>3120</v>
      </c>
      <c r="H1241" s="53" t="s">
        <v>1865</v>
      </c>
      <c r="I1241" s="57">
        <v>1</v>
      </c>
    </row>
    <row r="1242" s="44" customFormat="1" ht="18.5" customHeight="1" spans="1:9">
      <c r="A1242" s="54"/>
      <c r="B1242" s="54"/>
      <c r="C1242" s="53" t="s">
        <v>486</v>
      </c>
      <c r="D1242" s="53" t="s">
        <v>1791</v>
      </c>
      <c r="E1242" s="53" t="s">
        <v>1809</v>
      </c>
      <c r="F1242" s="53" t="s">
        <v>1810</v>
      </c>
      <c r="G1242" s="53" t="s">
        <v>3121</v>
      </c>
      <c r="H1242" s="53" t="s">
        <v>1865</v>
      </c>
      <c r="I1242" s="57">
        <v>1.2</v>
      </c>
    </row>
    <row r="1243" s="44" customFormat="1" ht="29" customHeight="1" spans="1:9">
      <c r="A1243" s="54"/>
      <c r="B1243" s="54"/>
      <c r="C1243" s="53" t="s">
        <v>3122</v>
      </c>
      <c r="D1243" s="53" t="s">
        <v>3123</v>
      </c>
      <c r="E1243" s="53" t="s">
        <v>2078</v>
      </c>
      <c r="F1243" s="53" t="s">
        <v>2077</v>
      </c>
      <c r="G1243" s="53" t="s">
        <v>3123</v>
      </c>
      <c r="H1243" s="53" t="s">
        <v>1865</v>
      </c>
      <c r="I1243" s="57">
        <v>20</v>
      </c>
    </row>
    <row r="1244" s="44" customFormat="1" ht="29" customHeight="1" spans="1:9">
      <c r="A1244" s="54"/>
      <c r="B1244" s="54"/>
      <c r="C1244" s="53" t="s">
        <v>3124</v>
      </c>
      <c r="D1244" s="53" t="s">
        <v>3125</v>
      </c>
      <c r="E1244" s="53" t="s">
        <v>2078</v>
      </c>
      <c r="F1244" s="53" t="s">
        <v>2077</v>
      </c>
      <c r="G1244" s="53" t="s">
        <v>3126</v>
      </c>
      <c r="H1244" s="53" t="s">
        <v>1865</v>
      </c>
      <c r="I1244" s="57">
        <v>5</v>
      </c>
    </row>
    <row r="1245" s="44" customFormat="1" ht="18.5" customHeight="1" spans="1:9">
      <c r="A1245" s="54"/>
      <c r="B1245" s="54"/>
      <c r="C1245" s="53" t="s">
        <v>486</v>
      </c>
      <c r="D1245" s="53" t="s">
        <v>1897</v>
      </c>
      <c r="E1245" s="53" t="s">
        <v>1898</v>
      </c>
      <c r="F1245" s="53" t="s">
        <v>1897</v>
      </c>
      <c r="G1245" s="53" t="s">
        <v>3127</v>
      </c>
      <c r="H1245" s="53" t="s">
        <v>1865</v>
      </c>
      <c r="I1245" s="57">
        <v>8</v>
      </c>
    </row>
    <row r="1246" s="44" customFormat="1" ht="29.75" customHeight="1" spans="1:9">
      <c r="A1246" s="54"/>
      <c r="B1246" s="54"/>
      <c r="C1246" s="53" t="s">
        <v>3128</v>
      </c>
      <c r="D1246" s="53" t="s">
        <v>3129</v>
      </c>
      <c r="E1246" s="53" t="s">
        <v>3130</v>
      </c>
      <c r="F1246" s="53" t="s">
        <v>3131</v>
      </c>
      <c r="G1246" s="53" t="s">
        <v>3129</v>
      </c>
      <c r="H1246" s="53" t="s">
        <v>1865</v>
      </c>
      <c r="I1246" s="57">
        <v>4</v>
      </c>
    </row>
    <row r="1247" s="44" customFormat="1" ht="29.75" customHeight="1" spans="1:9">
      <c r="A1247" s="54"/>
      <c r="B1247" s="54"/>
      <c r="C1247" s="53" t="s">
        <v>3128</v>
      </c>
      <c r="D1247" s="53" t="s">
        <v>3132</v>
      </c>
      <c r="E1247" s="53" t="s">
        <v>1834</v>
      </c>
      <c r="F1247" s="53" t="s">
        <v>1835</v>
      </c>
      <c r="G1247" s="53" t="s">
        <v>3133</v>
      </c>
      <c r="H1247" s="53" t="s">
        <v>1865</v>
      </c>
      <c r="I1247" s="57">
        <v>12</v>
      </c>
    </row>
    <row r="1248" s="44" customFormat="1" ht="18.5" customHeight="1" spans="1:9">
      <c r="A1248" s="54"/>
      <c r="B1248" s="54"/>
      <c r="C1248" s="53" t="s">
        <v>3134</v>
      </c>
      <c r="D1248" s="53" t="s">
        <v>3134</v>
      </c>
      <c r="E1248" s="53" t="s">
        <v>2526</v>
      </c>
      <c r="F1248" s="53" t="s">
        <v>2525</v>
      </c>
      <c r="G1248" s="53" t="s">
        <v>3134</v>
      </c>
      <c r="H1248" s="53" t="s">
        <v>1865</v>
      </c>
      <c r="I1248" s="57">
        <v>10</v>
      </c>
    </row>
    <row r="1249" s="44" customFormat="1" ht="18.5" customHeight="1" spans="1:9">
      <c r="A1249" s="54"/>
      <c r="B1249" s="54"/>
      <c r="C1249" s="53" t="s">
        <v>486</v>
      </c>
      <c r="D1249" s="53" t="s">
        <v>3135</v>
      </c>
      <c r="E1249" s="53" t="s">
        <v>1977</v>
      </c>
      <c r="F1249" s="53" t="s">
        <v>1976</v>
      </c>
      <c r="G1249" s="53" t="s">
        <v>3136</v>
      </c>
      <c r="H1249" s="53" t="s">
        <v>1865</v>
      </c>
      <c r="I1249" s="57">
        <v>8</v>
      </c>
    </row>
    <row r="1250" s="44" customFormat="1" ht="18.5" customHeight="1" spans="1:9">
      <c r="A1250" s="54"/>
      <c r="B1250" s="54"/>
      <c r="C1250" s="53" t="s">
        <v>486</v>
      </c>
      <c r="D1250" s="53" t="s">
        <v>550</v>
      </c>
      <c r="E1250" s="53" t="s">
        <v>1801</v>
      </c>
      <c r="F1250" s="53" t="s">
        <v>1779</v>
      </c>
      <c r="G1250" s="53" t="s">
        <v>3137</v>
      </c>
      <c r="H1250" s="53" t="s">
        <v>1865</v>
      </c>
      <c r="I1250" s="57">
        <v>2</v>
      </c>
    </row>
    <row r="1251" s="44" customFormat="1" ht="29.75" customHeight="1" spans="1:9">
      <c r="A1251" s="54"/>
      <c r="B1251" s="54"/>
      <c r="C1251" s="53" t="s">
        <v>3128</v>
      </c>
      <c r="D1251" s="53" t="s">
        <v>3138</v>
      </c>
      <c r="E1251" s="53" t="s">
        <v>3139</v>
      </c>
      <c r="F1251" s="53" t="s">
        <v>3140</v>
      </c>
      <c r="G1251" s="53" t="s">
        <v>3138</v>
      </c>
      <c r="H1251" s="53" t="s">
        <v>1865</v>
      </c>
      <c r="I1251" s="57">
        <v>6</v>
      </c>
    </row>
    <row r="1252" s="44" customFormat="1" ht="18.5" customHeight="1" spans="1:9">
      <c r="A1252" s="55"/>
      <c r="B1252" s="55"/>
      <c r="C1252" s="53" t="s">
        <v>486</v>
      </c>
      <c r="D1252" s="53" t="s">
        <v>1859</v>
      </c>
      <c r="E1252" s="53" t="s">
        <v>1860</v>
      </c>
      <c r="F1252" s="53" t="s">
        <v>1859</v>
      </c>
      <c r="G1252" s="53" t="s">
        <v>3141</v>
      </c>
      <c r="H1252" s="53" t="s">
        <v>1865</v>
      </c>
      <c r="I1252" s="57">
        <v>0.96</v>
      </c>
    </row>
    <row r="1253" s="44" customFormat="1" ht="29" customHeight="1" spans="1:9">
      <c r="A1253" s="52" t="s">
        <v>3142</v>
      </c>
      <c r="B1253" s="52" t="s">
        <v>280</v>
      </c>
      <c r="C1253" s="53" t="s">
        <v>3143</v>
      </c>
      <c r="D1253" s="53" t="s">
        <v>577</v>
      </c>
      <c r="E1253" s="53" t="s">
        <v>1746</v>
      </c>
      <c r="F1253" s="53" t="s">
        <v>1747</v>
      </c>
      <c r="G1253" s="53" t="s">
        <v>3144</v>
      </c>
      <c r="H1253" s="53" t="s">
        <v>1778</v>
      </c>
      <c r="I1253" s="57">
        <v>16.9</v>
      </c>
    </row>
    <row r="1254" s="44" customFormat="1" ht="29" customHeight="1" spans="1:9">
      <c r="A1254" s="54"/>
      <c r="B1254" s="54"/>
      <c r="C1254" s="53" t="s">
        <v>3143</v>
      </c>
      <c r="D1254" s="53" t="s">
        <v>577</v>
      </c>
      <c r="E1254" s="53" t="s">
        <v>1788</v>
      </c>
      <c r="F1254" s="53" t="s">
        <v>1787</v>
      </c>
      <c r="G1254" s="53" t="s">
        <v>3145</v>
      </c>
      <c r="H1254" s="53" t="s">
        <v>1778</v>
      </c>
      <c r="I1254" s="57">
        <v>8</v>
      </c>
    </row>
    <row r="1255" s="44" customFormat="1" ht="29" customHeight="1" spans="1:9">
      <c r="A1255" s="54"/>
      <c r="B1255" s="54"/>
      <c r="C1255" s="53" t="s">
        <v>3143</v>
      </c>
      <c r="D1255" s="53" t="s">
        <v>577</v>
      </c>
      <c r="E1255" s="53" t="s">
        <v>1755</v>
      </c>
      <c r="F1255" s="53" t="s">
        <v>1756</v>
      </c>
      <c r="G1255" s="53" t="s">
        <v>3146</v>
      </c>
      <c r="H1255" s="53" t="s">
        <v>1778</v>
      </c>
      <c r="I1255" s="57">
        <v>1.53</v>
      </c>
    </row>
    <row r="1256" s="44" customFormat="1" ht="29" customHeight="1" spans="1:9">
      <c r="A1256" s="54"/>
      <c r="B1256" s="54"/>
      <c r="C1256" s="53" t="s">
        <v>3143</v>
      </c>
      <c r="D1256" s="53" t="s">
        <v>577</v>
      </c>
      <c r="E1256" s="53" t="s">
        <v>1993</v>
      </c>
      <c r="F1256" s="53" t="s">
        <v>1992</v>
      </c>
      <c r="G1256" s="53" t="s">
        <v>2507</v>
      </c>
      <c r="H1256" s="53" t="s">
        <v>1778</v>
      </c>
      <c r="I1256" s="57">
        <v>0.3</v>
      </c>
    </row>
    <row r="1257" s="44" customFormat="1" ht="29" customHeight="1" spans="1:9">
      <c r="A1257" s="54"/>
      <c r="B1257" s="54"/>
      <c r="C1257" s="53" t="s">
        <v>3143</v>
      </c>
      <c r="D1257" s="53" t="s">
        <v>577</v>
      </c>
      <c r="E1257" s="53" t="s">
        <v>1879</v>
      </c>
      <c r="F1257" s="53" t="s">
        <v>1764</v>
      </c>
      <c r="G1257" s="53" t="s">
        <v>3147</v>
      </c>
      <c r="H1257" s="53" t="s">
        <v>1778</v>
      </c>
      <c r="I1257" s="57">
        <v>3.08</v>
      </c>
    </row>
    <row r="1258" s="44" customFormat="1" ht="29" customHeight="1" spans="1:9">
      <c r="A1258" s="54"/>
      <c r="B1258" s="54"/>
      <c r="C1258" s="53" t="s">
        <v>3143</v>
      </c>
      <c r="D1258" s="53" t="s">
        <v>577</v>
      </c>
      <c r="E1258" s="53" t="s">
        <v>1757</v>
      </c>
      <c r="F1258" s="53" t="s">
        <v>1758</v>
      </c>
      <c r="G1258" s="53" t="s">
        <v>3148</v>
      </c>
      <c r="H1258" s="53" t="s">
        <v>1778</v>
      </c>
      <c r="I1258" s="57">
        <v>3.5</v>
      </c>
    </row>
    <row r="1259" s="44" customFormat="1" ht="29" customHeight="1" spans="1:9">
      <c r="A1259" s="54"/>
      <c r="B1259" s="54"/>
      <c r="C1259" s="53" t="s">
        <v>3143</v>
      </c>
      <c r="D1259" s="53" t="s">
        <v>577</v>
      </c>
      <c r="E1259" s="53" t="s">
        <v>1825</v>
      </c>
      <c r="F1259" s="53" t="s">
        <v>1824</v>
      </c>
      <c r="G1259" s="53" t="s">
        <v>2507</v>
      </c>
      <c r="H1259" s="53" t="s">
        <v>1778</v>
      </c>
      <c r="I1259" s="57">
        <v>2.5</v>
      </c>
    </row>
    <row r="1260" s="44" customFormat="1" ht="29" customHeight="1" spans="1:9">
      <c r="A1260" s="54"/>
      <c r="B1260" s="54"/>
      <c r="C1260" s="53" t="s">
        <v>3143</v>
      </c>
      <c r="D1260" s="53" t="s">
        <v>577</v>
      </c>
      <c r="E1260" s="53" t="s">
        <v>1760</v>
      </c>
      <c r="F1260" s="53" t="s">
        <v>1759</v>
      </c>
      <c r="G1260" s="53" t="s">
        <v>3149</v>
      </c>
      <c r="H1260" s="53" t="s">
        <v>1778</v>
      </c>
      <c r="I1260" s="57">
        <v>3.65</v>
      </c>
    </row>
    <row r="1261" s="44" customFormat="1" ht="29" customHeight="1" spans="1:9">
      <c r="A1261" s="54"/>
      <c r="B1261" s="54"/>
      <c r="C1261" s="53" t="s">
        <v>3143</v>
      </c>
      <c r="D1261" s="53" t="s">
        <v>1884</v>
      </c>
      <c r="E1261" s="53" t="s">
        <v>1885</v>
      </c>
      <c r="F1261" s="53" t="s">
        <v>1884</v>
      </c>
      <c r="G1261" s="53" t="s">
        <v>3150</v>
      </c>
      <c r="H1261" s="53" t="s">
        <v>1778</v>
      </c>
      <c r="I1261" s="57">
        <v>10</v>
      </c>
    </row>
    <row r="1262" s="44" customFormat="1" ht="29" customHeight="1" spans="1:9">
      <c r="A1262" s="54"/>
      <c r="B1262" s="54"/>
      <c r="C1262" s="53" t="s">
        <v>3143</v>
      </c>
      <c r="D1262" s="53" t="s">
        <v>3151</v>
      </c>
      <c r="E1262" s="53" t="s">
        <v>1828</v>
      </c>
      <c r="F1262" s="53" t="s">
        <v>1829</v>
      </c>
      <c r="G1262" s="53" t="s">
        <v>3152</v>
      </c>
      <c r="H1262" s="53" t="s">
        <v>1778</v>
      </c>
      <c r="I1262" s="57">
        <v>20</v>
      </c>
    </row>
    <row r="1263" s="44" customFormat="1" ht="29" customHeight="1" spans="1:9">
      <c r="A1263" s="54"/>
      <c r="B1263" s="54"/>
      <c r="C1263" s="53" t="s">
        <v>3143</v>
      </c>
      <c r="D1263" s="53" t="s">
        <v>3153</v>
      </c>
      <c r="E1263" s="53" t="s">
        <v>1767</v>
      </c>
      <c r="F1263" s="53" t="s">
        <v>1768</v>
      </c>
      <c r="G1263" s="53" t="s">
        <v>3154</v>
      </c>
      <c r="H1263" s="53" t="s">
        <v>1778</v>
      </c>
      <c r="I1263" s="57">
        <v>8.82</v>
      </c>
    </row>
    <row r="1264" s="44" customFormat="1" ht="29" customHeight="1" spans="1:9">
      <c r="A1264" s="54"/>
      <c r="B1264" s="54"/>
      <c r="C1264" s="53" t="s">
        <v>3143</v>
      </c>
      <c r="D1264" s="53" t="s">
        <v>1752</v>
      </c>
      <c r="E1264" s="53" t="s">
        <v>1893</v>
      </c>
      <c r="F1264" s="53" t="s">
        <v>1892</v>
      </c>
      <c r="G1264" s="53" t="s">
        <v>2502</v>
      </c>
      <c r="H1264" s="53" t="s">
        <v>1778</v>
      </c>
      <c r="I1264" s="57">
        <v>80</v>
      </c>
    </row>
    <row r="1265" s="44" customFormat="1" ht="29" customHeight="1" spans="1:9">
      <c r="A1265" s="54"/>
      <c r="B1265" s="54"/>
      <c r="C1265" s="53" t="s">
        <v>3143</v>
      </c>
      <c r="D1265" s="53" t="s">
        <v>3155</v>
      </c>
      <c r="E1265" s="53" t="s">
        <v>1806</v>
      </c>
      <c r="F1265" s="53" t="s">
        <v>1807</v>
      </c>
      <c r="G1265" s="53" t="s">
        <v>3156</v>
      </c>
      <c r="H1265" s="53" t="s">
        <v>1778</v>
      </c>
      <c r="I1265" s="57">
        <v>25</v>
      </c>
    </row>
    <row r="1266" s="44" customFormat="1" ht="29" customHeight="1" spans="1:9">
      <c r="A1266" s="54"/>
      <c r="B1266" s="54"/>
      <c r="C1266" s="53" t="s">
        <v>3143</v>
      </c>
      <c r="D1266" s="53" t="s">
        <v>3157</v>
      </c>
      <c r="E1266" s="53" t="s">
        <v>1809</v>
      </c>
      <c r="F1266" s="53" t="s">
        <v>1810</v>
      </c>
      <c r="G1266" s="53" t="s">
        <v>3158</v>
      </c>
      <c r="H1266" s="53" t="s">
        <v>1778</v>
      </c>
      <c r="I1266" s="57">
        <v>1.69</v>
      </c>
    </row>
    <row r="1267" s="44" customFormat="1" ht="29" customHeight="1" spans="1:9">
      <c r="A1267" s="54"/>
      <c r="B1267" s="54"/>
      <c r="C1267" s="53" t="s">
        <v>3143</v>
      </c>
      <c r="D1267" s="53" t="s">
        <v>3029</v>
      </c>
      <c r="E1267" s="53" t="s">
        <v>1792</v>
      </c>
      <c r="F1267" s="53" t="s">
        <v>1782</v>
      </c>
      <c r="G1267" s="53" t="s">
        <v>3029</v>
      </c>
      <c r="H1267" s="53" t="s">
        <v>1778</v>
      </c>
      <c r="I1267" s="57">
        <v>10</v>
      </c>
    </row>
    <row r="1268" s="44" customFormat="1" ht="29" customHeight="1" spans="1:9">
      <c r="A1268" s="54"/>
      <c r="B1268" s="54"/>
      <c r="C1268" s="53" t="s">
        <v>3143</v>
      </c>
      <c r="D1268" s="53" t="s">
        <v>3159</v>
      </c>
      <c r="E1268" s="53" t="s">
        <v>1932</v>
      </c>
      <c r="F1268" s="53" t="s">
        <v>1933</v>
      </c>
      <c r="G1268" s="53" t="s">
        <v>3159</v>
      </c>
      <c r="H1268" s="53" t="s">
        <v>1778</v>
      </c>
      <c r="I1268" s="57">
        <v>10</v>
      </c>
    </row>
    <row r="1269" s="44" customFormat="1" ht="29" customHeight="1" spans="1:9">
      <c r="A1269" s="54"/>
      <c r="B1269" s="54"/>
      <c r="C1269" s="53" t="s">
        <v>3143</v>
      </c>
      <c r="D1269" s="53" t="s">
        <v>1812</v>
      </c>
      <c r="E1269" s="53" t="s">
        <v>1813</v>
      </c>
      <c r="F1269" s="53" t="s">
        <v>1812</v>
      </c>
      <c r="G1269" s="53" t="s">
        <v>3160</v>
      </c>
      <c r="H1269" s="53" t="s">
        <v>1778</v>
      </c>
      <c r="I1269" s="57">
        <v>5</v>
      </c>
    </row>
    <row r="1270" s="44" customFormat="1" ht="29" customHeight="1" spans="1:9">
      <c r="A1270" s="54"/>
      <c r="B1270" s="54"/>
      <c r="C1270" s="53" t="s">
        <v>3143</v>
      </c>
      <c r="D1270" s="53" t="s">
        <v>1779</v>
      </c>
      <c r="E1270" s="53" t="s">
        <v>1801</v>
      </c>
      <c r="F1270" s="53" t="s">
        <v>1779</v>
      </c>
      <c r="G1270" s="53" t="s">
        <v>3161</v>
      </c>
      <c r="H1270" s="53" t="s">
        <v>1778</v>
      </c>
      <c r="I1270" s="57">
        <v>10</v>
      </c>
    </row>
    <row r="1271" s="44" customFormat="1" ht="29" customHeight="1" spans="1:9">
      <c r="A1271" s="54"/>
      <c r="B1271" s="54"/>
      <c r="C1271" s="53" t="s">
        <v>3143</v>
      </c>
      <c r="D1271" s="53" t="s">
        <v>1905</v>
      </c>
      <c r="E1271" s="53" t="s">
        <v>1860</v>
      </c>
      <c r="F1271" s="53" t="s">
        <v>1859</v>
      </c>
      <c r="G1271" s="53" t="s">
        <v>1905</v>
      </c>
      <c r="H1271" s="53" t="s">
        <v>1865</v>
      </c>
      <c r="I1271" s="57">
        <v>12</v>
      </c>
    </row>
    <row r="1272" s="44" customFormat="1" ht="29" customHeight="1" spans="1:9">
      <c r="A1272" s="55"/>
      <c r="B1272" s="55"/>
      <c r="C1272" s="53" t="s">
        <v>3143</v>
      </c>
      <c r="D1272" s="53" t="s">
        <v>555</v>
      </c>
      <c r="E1272" s="53" t="s">
        <v>1860</v>
      </c>
      <c r="F1272" s="53" t="s">
        <v>1859</v>
      </c>
      <c r="G1272" s="53" t="s">
        <v>3162</v>
      </c>
      <c r="H1272" s="53" t="s">
        <v>1865</v>
      </c>
      <c r="I1272" s="57">
        <v>34.8</v>
      </c>
    </row>
    <row r="1273" s="44" customFormat="1" ht="18.5" customHeight="1" spans="1:9">
      <c r="A1273" s="52" t="s">
        <v>3163</v>
      </c>
      <c r="B1273" s="52" t="s">
        <v>282</v>
      </c>
      <c r="C1273" s="53" t="s">
        <v>486</v>
      </c>
      <c r="D1273" s="53" t="s">
        <v>1747</v>
      </c>
      <c r="E1273" s="53" t="s">
        <v>1746</v>
      </c>
      <c r="F1273" s="53" t="s">
        <v>1747</v>
      </c>
      <c r="G1273" s="53" t="s">
        <v>1747</v>
      </c>
      <c r="H1273" s="53" t="s">
        <v>2440</v>
      </c>
      <c r="I1273" s="57">
        <v>15</v>
      </c>
    </row>
    <row r="1274" s="44" customFormat="1" ht="18.5" customHeight="1" spans="1:9">
      <c r="A1274" s="54"/>
      <c r="B1274" s="54"/>
      <c r="C1274" s="53" t="s">
        <v>486</v>
      </c>
      <c r="D1274" s="53" t="s">
        <v>2669</v>
      </c>
      <c r="E1274" s="53" t="s">
        <v>1788</v>
      </c>
      <c r="F1274" s="53" t="s">
        <v>1787</v>
      </c>
      <c r="G1274" s="53" t="s">
        <v>2669</v>
      </c>
      <c r="H1274" s="53" t="s">
        <v>2440</v>
      </c>
      <c r="I1274" s="57">
        <v>10</v>
      </c>
    </row>
    <row r="1275" s="44" customFormat="1" ht="18.5" customHeight="1" spans="1:9">
      <c r="A1275" s="54"/>
      <c r="B1275" s="54"/>
      <c r="C1275" s="53" t="s">
        <v>486</v>
      </c>
      <c r="D1275" s="53" t="s">
        <v>1764</v>
      </c>
      <c r="E1275" s="53" t="s">
        <v>1879</v>
      </c>
      <c r="F1275" s="53" t="s">
        <v>1764</v>
      </c>
      <c r="G1275" s="53" t="s">
        <v>1764</v>
      </c>
      <c r="H1275" s="53" t="s">
        <v>2440</v>
      </c>
      <c r="I1275" s="57">
        <v>5</v>
      </c>
    </row>
    <row r="1276" s="44" customFormat="1" ht="18.5" customHeight="1" spans="1:9">
      <c r="A1276" s="54"/>
      <c r="B1276" s="54"/>
      <c r="C1276" s="53" t="s">
        <v>486</v>
      </c>
      <c r="D1276" s="53" t="s">
        <v>1758</v>
      </c>
      <c r="E1276" s="53" t="s">
        <v>1757</v>
      </c>
      <c r="F1276" s="53" t="s">
        <v>1758</v>
      </c>
      <c r="G1276" s="53" t="s">
        <v>1758</v>
      </c>
      <c r="H1276" s="53" t="s">
        <v>2440</v>
      </c>
      <c r="I1276" s="57">
        <v>15</v>
      </c>
    </row>
    <row r="1277" s="44" customFormat="1" ht="18.5" customHeight="1" spans="1:9">
      <c r="A1277" s="54"/>
      <c r="B1277" s="54"/>
      <c r="C1277" s="53" t="s">
        <v>486</v>
      </c>
      <c r="D1277" s="53" t="s">
        <v>1824</v>
      </c>
      <c r="E1277" s="53" t="s">
        <v>1825</v>
      </c>
      <c r="F1277" s="53" t="s">
        <v>1824</v>
      </c>
      <c r="G1277" s="53" t="s">
        <v>1824</v>
      </c>
      <c r="H1277" s="53" t="s">
        <v>2440</v>
      </c>
      <c r="I1277" s="57">
        <v>5</v>
      </c>
    </row>
    <row r="1278" s="44" customFormat="1" ht="18.5" customHeight="1" spans="1:9">
      <c r="A1278" s="54"/>
      <c r="B1278" s="54"/>
      <c r="C1278" s="53" t="s">
        <v>486</v>
      </c>
      <c r="D1278" s="53" t="s">
        <v>3164</v>
      </c>
      <c r="E1278" s="53" t="s">
        <v>1885</v>
      </c>
      <c r="F1278" s="53" t="s">
        <v>1884</v>
      </c>
      <c r="G1278" s="53" t="s">
        <v>3164</v>
      </c>
      <c r="H1278" s="53" t="s">
        <v>2440</v>
      </c>
      <c r="I1278" s="57">
        <v>1</v>
      </c>
    </row>
    <row r="1279" s="44" customFormat="1" ht="18.5" customHeight="1" spans="1:9">
      <c r="A1279" s="54"/>
      <c r="B1279" s="54"/>
      <c r="C1279" s="53" t="s">
        <v>486</v>
      </c>
      <c r="D1279" s="53" t="s">
        <v>1763</v>
      </c>
      <c r="E1279" s="53" t="s">
        <v>1762</v>
      </c>
      <c r="F1279" s="53" t="s">
        <v>1763</v>
      </c>
      <c r="G1279" s="53" t="s">
        <v>1763</v>
      </c>
      <c r="H1279" s="53" t="s">
        <v>2440</v>
      </c>
      <c r="I1279" s="57">
        <v>4</v>
      </c>
    </row>
    <row r="1280" s="44" customFormat="1" ht="18.5" customHeight="1" spans="1:9">
      <c r="A1280" s="54"/>
      <c r="B1280" s="54"/>
      <c r="C1280" s="53" t="s">
        <v>486</v>
      </c>
      <c r="D1280" s="53" t="s">
        <v>1769</v>
      </c>
      <c r="E1280" s="53" t="s">
        <v>1919</v>
      </c>
      <c r="F1280" s="53" t="s">
        <v>1920</v>
      </c>
      <c r="G1280" s="53" t="s">
        <v>1769</v>
      </c>
      <c r="H1280" s="53" t="s">
        <v>3165</v>
      </c>
      <c r="I1280" s="57">
        <v>3</v>
      </c>
    </row>
    <row r="1281" s="44" customFormat="1" ht="18.5" customHeight="1" spans="1:9">
      <c r="A1281" s="54"/>
      <c r="B1281" s="54"/>
      <c r="C1281" s="53" t="s">
        <v>486</v>
      </c>
      <c r="D1281" s="53" t="s">
        <v>1769</v>
      </c>
      <c r="E1281" s="53" t="s">
        <v>1923</v>
      </c>
      <c r="F1281" s="53" t="s">
        <v>1924</v>
      </c>
      <c r="G1281" s="53" t="s">
        <v>3166</v>
      </c>
      <c r="H1281" s="53" t="s">
        <v>2230</v>
      </c>
      <c r="I1281" s="57">
        <v>3</v>
      </c>
    </row>
    <row r="1282" s="44" customFormat="1" ht="18.5" customHeight="1" spans="1:9">
      <c r="A1282" s="54"/>
      <c r="B1282" s="54"/>
      <c r="C1282" s="53" t="s">
        <v>486</v>
      </c>
      <c r="D1282" s="53" t="s">
        <v>1769</v>
      </c>
      <c r="E1282" s="53" t="s">
        <v>1927</v>
      </c>
      <c r="F1282" s="53" t="s">
        <v>1928</v>
      </c>
      <c r="G1282" s="53" t="s">
        <v>1769</v>
      </c>
      <c r="H1282" s="53" t="s">
        <v>2531</v>
      </c>
      <c r="I1282" s="57">
        <v>4</v>
      </c>
    </row>
    <row r="1283" s="44" customFormat="1" ht="18.5" customHeight="1" spans="1:9">
      <c r="A1283" s="54"/>
      <c r="B1283" s="54"/>
      <c r="C1283" s="53" t="s">
        <v>486</v>
      </c>
      <c r="D1283" s="53" t="s">
        <v>1769</v>
      </c>
      <c r="E1283" s="53" t="s">
        <v>3167</v>
      </c>
      <c r="F1283" s="53" t="s">
        <v>3168</v>
      </c>
      <c r="G1283" s="53" t="s">
        <v>1769</v>
      </c>
      <c r="H1283" s="53" t="s">
        <v>1778</v>
      </c>
      <c r="I1283" s="57">
        <v>3</v>
      </c>
    </row>
    <row r="1284" s="44" customFormat="1" ht="18.5" customHeight="1" spans="1:9">
      <c r="A1284" s="54"/>
      <c r="B1284" s="54"/>
      <c r="C1284" s="53" t="s">
        <v>486</v>
      </c>
      <c r="D1284" s="53" t="s">
        <v>1769</v>
      </c>
      <c r="E1284" s="53" t="s">
        <v>1770</v>
      </c>
      <c r="F1284" s="53" t="s">
        <v>1771</v>
      </c>
      <c r="G1284" s="53" t="s">
        <v>1769</v>
      </c>
      <c r="H1284" s="53" t="s">
        <v>3169</v>
      </c>
      <c r="I1284" s="57">
        <v>2</v>
      </c>
    </row>
    <row r="1285" s="44" customFormat="1" ht="18.5" customHeight="1" spans="1:9">
      <c r="A1285" s="54"/>
      <c r="B1285" s="54"/>
      <c r="C1285" s="53" t="s">
        <v>486</v>
      </c>
      <c r="D1285" s="53" t="s">
        <v>1791</v>
      </c>
      <c r="E1285" s="53" t="s">
        <v>1809</v>
      </c>
      <c r="F1285" s="53" t="s">
        <v>1810</v>
      </c>
      <c r="G1285" s="53" t="s">
        <v>1791</v>
      </c>
      <c r="H1285" s="53" t="s">
        <v>2230</v>
      </c>
      <c r="I1285" s="57">
        <v>7.5</v>
      </c>
    </row>
    <row r="1286" s="44" customFormat="1" ht="18.5" customHeight="1" spans="1:9">
      <c r="A1286" s="54"/>
      <c r="B1286" s="54"/>
      <c r="C1286" s="53" t="s">
        <v>486</v>
      </c>
      <c r="D1286" s="53" t="s">
        <v>1791</v>
      </c>
      <c r="E1286" s="53" t="s">
        <v>1809</v>
      </c>
      <c r="F1286" s="53" t="s">
        <v>1810</v>
      </c>
      <c r="G1286" s="53" t="s">
        <v>1791</v>
      </c>
      <c r="H1286" s="53" t="s">
        <v>2208</v>
      </c>
      <c r="I1286" s="57">
        <v>7.5</v>
      </c>
    </row>
    <row r="1287" s="44" customFormat="1" ht="18.5" customHeight="1" spans="1:9">
      <c r="A1287" s="54"/>
      <c r="B1287" s="54"/>
      <c r="C1287" s="53" t="s">
        <v>486</v>
      </c>
      <c r="D1287" s="53" t="s">
        <v>1897</v>
      </c>
      <c r="E1287" s="53" t="s">
        <v>1898</v>
      </c>
      <c r="F1287" s="53" t="s">
        <v>1897</v>
      </c>
      <c r="G1287" s="53" t="s">
        <v>1897</v>
      </c>
      <c r="H1287" s="53" t="s">
        <v>2235</v>
      </c>
      <c r="I1287" s="57">
        <v>10</v>
      </c>
    </row>
    <row r="1288" s="44" customFormat="1" ht="18.5" customHeight="1" spans="1:9">
      <c r="A1288" s="54"/>
      <c r="B1288" s="54"/>
      <c r="C1288" s="53" t="s">
        <v>486</v>
      </c>
      <c r="D1288" s="53" t="s">
        <v>1782</v>
      </c>
      <c r="E1288" s="53" t="s">
        <v>1898</v>
      </c>
      <c r="F1288" s="53" t="s">
        <v>1897</v>
      </c>
      <c r="G1288" s="53" t="s">
        <v>1897</v>
      </c>
      <c r="H1288" s="53" t="s">
        <v>2230</v>
      </c>
      <c r="I1288" s="57">
        <v>8</v>
      </c>
    </row>
    <row r="1289" s="44" customFormat="1" ht="18.5" customHeight="1" spans="1:9">
      <c r="A1289" s="54"/>
      <c r="B1289" s="54"/>
      <c r="C1289" s="53" t="s">
        <v>3170</v>
      </c>
      <c r="D1289" s="53" t="s">
        <v>543</v>
      </c>
      <c r="E1289" s="53" t="s">
        <v>1932</v>
      </c>
      <c r="F1289" s="53" t="s">
        <v>1933</v>
      </c>
      <c r="G1289" s="53" t="s">
        <v>1933</v>
      </c>
      <c r="H1289" s="53" t="s">
        <v>2274</v>
      </c>
      <c r="I1289" s="57">
        <v>50</v>
      </c>
    </row>
    <row r="1290" s="44" customFormat="1" ht="18.5" customHeight="1" spans="1:9">
      <c r="A1290" s="54"/>
      <c r="B1290" s="54"/>
      <c r="C1290" s="53" t="s">
        <v>3171</v>
      </c>
      <c r="D1290" s="53" t="s">
        <v>1933</v>
      </c>
      <c r="E1290" s="53" t="s">
        <v>1932</v>
      </c>
      <c r="F1290" s="53" t="s">
        <v>1933</v>
      </c>
      <c r="G1290" s="53" t="s">
        <v>1933</v>
      </c>
      <c r="H1290" s="53" t="s">
        <v>2531</v>
      </c>
      <c r="I1290" s="57">
        <v>45</v>
      </c>
    </row>
    <row r="1291" s="44" customFormat="1" ht="29" customHeight="1" spans="1:9">
      <c r="A1291" s="54"/>
      <c r="B1291" s="54"/>
      <c r="C1291" s="53" t="s">
        <v>3172</v>
      </c>
      <c r="D1291" s="53" t="s">
        <v>543</v>
      </c>
      <c r="E1291" s="53" t="s">
        <v>1813</v>
      </c>
      <c r="F1291" s="53" t="s">
        <v>1812</v>
      </c>
      <c r="G1291" s="53" t="s">
        <v>1812</v>
      </c>
      <c r="H1291" s="53" t="s">
        <v>2531</v>
      </c>
      <c r="I1291" s="57">
        <v>10</v>
      </c>
    </row>
    <row r="1292" s="44" customFormat="1" ht="18.5" customHeight="1" spans="1:9">
      <c r="A1292" s="54"/>
      <c r="B1292" s="54"/>
      <c r="C1292" s="53" t="s">
        <v>3170</v>
      </c>
      <c r="D1292" s="53" t="s">
        <v>543</v>
      </c>
      <c r="E1292" s="53" t="s">
        <v>1813</v>
      </c>
      <c r="F1292" s="53" t="s">
        <v>1812</v>
      </c>
      <c r="G1292" s="53" t="s">
        <v>1812</v>
      </c>
      <c r="H1292" s="53" t="s">
        <v>2274</v>
      </c>
      <c r="I1292" s="57">
        <v>50</v>
      </c>
    </row>
    <row r="1293" s="44" customFormat="1" ht="29" customHeight="1" spans="1:9">
      <c r="A1293" s="54"/>
      <c r="B1293" s="54"/>
      <c r="C1293" s="53" t="s">
        <v>3173</v>
      </c>
      <c r="D1293" s="53" t="s">
        <v>1812</v>
      </c>
      <c r="E1293" s="53" t="s">
        <v>1813</v>
      </c>
      <c r="F1293" s="53" t="s">
        <v>1812</v>
      </c>
      <c r="G1293" s="53" t="s">
        <v>1812</v>
      </c>
      <c r="H1293" s="53" t="s">
        <v>2230</v>
      </c>
      <c r="I1293" s="57">
        <v>175</v>
      </c>
    </row>
    <row r="1294" s="44" customFormat="1" ht="18.5" customHeight="1" spans="1:9">
      <c r="A1294" s="54"/>
      <c r="B1294" s="54"/>
      <c r="C1294" s="53" t="s">
        <v>486</v>
      </c>
      <c r="D1294" s="53" t="s">
        <v>1779</v>
      </c>
      <c r="E1294" s="53" t="s">
        <v>1801</v>
      </c>
      <c r="F1294" s="53" t="s">
        <v>1779</v>
      </c>
      <c r="G1294" s="53" t="s">
        <v>1779</v>
      </c>
      <c r="H1294" s="53" t="s">
        <v>2222</v>
      </c>
      <c r="I1294" s="57">
        <v>12</v>
      </c>
    </row>
    <row r="1295" s="44" customFormat="1" ht="18.5" customHeight="1" spans="1:9">
      <c r="A1295" s="54"/>
      <c r="B1295" s="54"/>
      <c r="C1295" s="53" t="s">
        <v>486</v>
      </c>
      <c r="D1295" s="53" t="s">
        <v>555</v>
      </c>
      <c r="E1295" s="53" t="s">
        <v>1860</v>
      </c>
      <c r="F1295" s="53" t="s">
        <v>1859</v>
      </c>
      <c r="G1295" s="53" t="s">
        <v>1859</v>
      </c>
      <c r="H1295" s="53" t="s">
        <v>3174</v>
      </c>
      <c r="I1295" s="57">
        <v>40</v>
      </c>
    </row>
    <row r="1296" s="44" customFormat="1" ht="18.5" customHeight="1" spans="1:9">
      <c r="A1296" s="55"/>
      <c r="B1296" s="55"/>
      <c r="C1296" s="53" t="s">
        <v>3175</v>
      </c>
      <c r="D1296" s="53" t="s">
        <v>1908</v>
      </c>
      <c r="E1296" s="53" t="s">
        <v>1907</v>
      </c>
      <c r="F1296" s="53" t="s">
        <v>1908</v>
      </c>
      <c r="G1296" s="53" t="s">
        <v>3176</v>
      </c>
      <c r="H1296" s="53" t="s">
        <v>2274</v>
      </c>
      <c r="I1296" s="57">
        <v>680</v>
      </c>
    </row>
    <row r="1297" s="44" customFormat="1" ht="18.5" customHeight="1" spans="1:9">
      <c r="A1297" s="52" t="s">
        <v>3177</v>
      </c>
      <c r="B1297" s="52" t="s">
        <v>284</v>
      </c>
      <c r="C1297" s="53" t="s">
        <v>3178</v>
      </c>
      <c r="D1297" s="53" t="s">
        <v>2488</v>
      </c>
      <c r="E1297" s="53" t="s">
        <v>3130</v>
      </c>
      <c r="F1297" s="53" t="s">
        <v>3131</v>
      </c>
      <c r="G1297" s="53" t="s">
        <v>3179</v>
      </c>
      <c r="H1297" s="53" t="s">
        <v>1865</v>
      </c>
      <c r="I1297" s="57">
        <v>20</v>
      </c>
    </row>
    <row r="1298" s="44" customFormat="1" ht="18.5" customHeight="1" spans="1:9">
      <c r="A1298" s="54"/>
      <c r="B1298" s="54"/>
      <c r="C1298" s="53" t="s">
        <v>486</v>
      </c>
      <c r="D1298" s="53" t="s">
        <v>1796</v>
      </c>
      <c r="E1298" s="53" t="s">
        <v>1797</v>
      </c>
      <c r="F1298" s="53" t="s">
        <v>1796</v>
      </c>
      <c r="G1298" s="53" t="s">
        <v>1796</v>
      </c>
      <c r="H1298" s="53" t="s">
        <v>1865</v>
      </c>
      <c r="I1298" s="57">
        <v>1</v>
      </c>
    </row>
    <row r="1299" s="44" customFormat="1" ht="18.5" customHeight="1" spans="1:9">
      <c r="A1299" s="54"/>
      <c r="B1299" s="54"/>
      <c r="C1299" s="53" t="s">
        <v>486</v>
      </c>
      <c r="D1299" s="53" t="s">
        <v>1796</v>
      </c>
      <c r="E1299" s="53" t="s">
        <v>1797</v>
      </c>
      <c r="F1299" s="53" t="s">
        <v>1796</v>
      </c>
      <c r="G1299" s="53" t="s">
        <v>1796</v>
      </c>
      <c r="H1299" s="53" t="s">
        <v>2230</v>
      </c>
      <c r="I1299" s="57">
        <v>1</v>
      </c>
    </row>
    <row r="1300" s="44" customFormat="1" ht="18.5" customHeight="1" spans="1:9">
      <c r="A1300" s="55"/>
      <c r="B1300" s="55"/>
      <c r="C1300" s="53" t="s">
        <v>3180</v>
      </c>
      <c r="D1300" s="53" t="s">
        <v>1937</v>
      </c>
      <c r="E1300" s="53" t="s">
        <v>3181</v>
      </c>
      <c r="F1300" s="53" t="s">
        <v>3182</v>
      </c>
      <c r="G1300" s="53" t="s">
        <v>3183</v>
      </c>
      <c r="H1300" s="53" t="s">
        <v>1865</v>
      </c>
      <c r="I1300" s="57">
        <v>600</v>
      </c>
    </row>
    <row r="1301" s="44" customFormat="1" ht="29.75" customHeight="1" spans="1:9">
      <c r="A1301" s="52" t="s">
        <v>3184</v>
      </c>
      <c r="B1301" s="52" t="s">
        <v>286</v>
      </c>
      <c r="C1301" s="53" t="s">
        <v>3185</v>
      </c>
      <c r="D1301" s="53" t="s">
        <v>3185</v>
      </c>
      <c r="E1301" s="53" t="s">
        <v>1746</v>
      </c>
      <c r="F1301" s="53" t="s">
        <v>1747</v>
      </c>
      <c r="G1301" s="53" t="s">
        <v>3186</v>
      </c>
      <c r="H1301" s="53" t="s">
        <v>3187</v>
      </c>
      <c r="I1301" s="57">
        <v>3</v>
      </c>
    </row>
    <row r="1302" s="44" customFormat="1" ht="18.5" customHeight="1" spans="1:9">
      <c r="A1302" s="54"/>
      <c r="B1302" s="54"/>
      <c r="C1302" s="53" t="s">
        <v>486</v>
      </c>
      <c r="D1302" s="53" t="s">
        <v>3188</v>
      </c>
      <c r="E1302" s="53" t="s">
        <v>1755</v>
      </c>
      <c r="F1302" s="53" t="s">
        <v>1756</v>
      </c>
      <c r="G1302" s="53" t="s">
        <v>1756</v>
      </c>
      <c r="H1302" s="53" t="s">
        <v>2220</v>
      </c>
      <c r="I1302" s="57">
        <v>0.5</v>
      </c>
    </row>
    <row r="1303" s="44" customFormat="1" ht="18.5" customHeight="1" spans="1:9">
      <c r="A1303" s="54"/>
      <c r="B1303" s="54"/>
      <c r="C1303" s="53" t="s">
        <v>486</v>
      </c>
      <c r="D1303" s="53" t="s">
        <v>3188</v>
      </c>
      <c r="E1303" s="53" t="s">
        <v>1762</v>
      </c>
      <c r="F1303" s="53" t="s">
        <v>1763</v>
      </c>
      <c r="G1303" s="53" t="s">
        <v>3189</v>
      </c>
      <c r="H1303" s="53" t="s">
        <v>2220</v>
      </c>
      <c r="I1303" s="57">
        <v>0.25</v>
      </c>
    </row>
    <row r="1304" s="44" customFormat="1" ht="18.5" customHeight="1" spans="1:9">
      <c r="A1304" s="54"/>
      <c r="B1304" s="54"/>
      <c r="C1304" s="53" t="s">
        <v>486</v>
      </c>
      <c r="D1304" s="53" t="s">
        <v>3190</v>
      </c>
      <c r="E1304" s="53" t="s">
        <v>1923</v>
      </c>
      <c r="F1304" s="53" t="s">
        <v>1924</v>
      </c>
      <c r="G1304" s="53" t="s">
        <v>3191</v>
      </c>
      <c r="H1304" s="53" t="s">
        <v>3192</v>
      </c>
      <c r="I1304" s="57">
        <v>0.1</v>
      </c>
    </row>
    <row r="1305" s="44" customFormat="1" ht="29.75" customHeight="1" spans="1:9">
      <c r="A1305" s="54"/>
      <c r="B1305" s="54"/>
      <c r="C1305" s="53" t="s">
        <v>3193</v>
      </c>
      <c r="D1305" s="53" t="s">
        <v>3193</v>
      </c>
      <c r="E1305" s="53" t="s">
        <v>1775</v>
      </c>
      <c r="F1305" s="53" t="s">
        <v>1776</v>
      </c>
      <c r="G1305" s="53" t="s">
        <v>3194</v>
      </c>
      <c r="H1305" s="53" t="s">
        <v>1778</v>
      </c>
      <c r="I1305" s="57">
        <v>6.76</v>
      </c>
    </row>
    <row r="1306" s="44" customFormat="1" ht="18.5" customHeight="1" spans="1:9">
      <c r="A1306" s="54"/>
      <c r="B1306" s="54"/>
      <c r="C1306" s="53" t="s">
        <v>486</v>
      </c>
      <c r="D1306" s="53" t="s">
        <v>3190</v>
      </c>
      <c r="E1306" s="53" t="s">
        <v>1809</v>
      </c>
      <c r="F1306" s="53" t="s">
        <v>1810</v>
      </c>
      <c r="G1306" s="53" t="s">
        <v>3195</v>
      </c>
      <c r="H1306" s="53" t="s">
        <v>1761</v>
      </c>
      <c r="I1306" s="57">
        <v>1.2</v>
      </c>
    </row>
    <row r="1307" s="44" customFormat="1" ht="29.75" customHeight="1" spans="1:9">
      <c r="A1307" s="54"/>
      <c r="B1307" s="54"/>
      <c r="C1307" s="53" t="s">
        <v>3193</v>
      </c>
      <c r="D1307" s="53" t="s">
        <v>3193</v>
      </c>
      <c r="E1307" s="53" t="s">
        <v>1809</v>
      </c>
      <c r="F1307" s="53" t="s">
        <v>1810</v>
      </c>
      <c r="G1307" s="53" t="s">
        <v>3196</v>
      </c>
      <c r="H1307" s="53" t="s">
        <v>1778</v>
      </c>
      <c r="I1307" s="57">
        <v>4.2</v>
      </c>
    </row>
    <row r="1308" s="44" customFormat="1" ht="29.75" customHeight="1" spans="1:9">
      <c r="A1308" s="54"/>
      <c r="B1308" s="54"/>
      <c r="C1308" s="53" t="s">
        <v>3193</v>
      </c>
      <c r="D1308" s="53" t="s">
        <v>3197</v>
      </c>
      <c r="E1308" s="53" t="s">
        <v>2072</v>
      </c>
      <c r="F1308" s="53" t="s">
        <v>2071</v>
      </c>
      <c r="G1308" s="53" t="s">
        <v>2071</v>
      </c>
      <c r="H1308" s="53" t="s">
        <v>1778</v>
      </c>
      <c r="I1308" s="57">
        <v>7</v>
      </c>
    </row>
    <row r="1309" s="44" customFormat="1" ht="18.5" customHeight="1" spans="1:9">
      <c r="A1309" s="54"/>
      <c r="B1309" s="54"/>
      <c r="C1309" s="53" t="s">
        <v>486</v>
      </c>
      <c r="D1309" s="53" t="s">
        <v>3188</v>
      </c>
      <c r="E1309" s="53" t="s">
        <v>2072</v>
      </c>
      <c r="F1309" s="53" t="s">
        <v>2071</v>
      </c>
      <c r="G1309" s="53" t="s">
        <v>3198</v>
      </c>
      <c r="H1309" s="53" t="s">
        <v>1761</v>
      </c>
      <c r="I1309" s="57">
        <v>0.4</v>
      </c>
    </row>
    <row r="1310" s="44" customFormat="1" ht="29.75" customHeight="1" spans="1:9">
      <c r="A1310" s="55"/>
      <c r="B1310" s="55"/>
      <c r="C1310" s="53" t="s">
        <v>3193</v>
      </c>
      <c r="D1310" s="53" t="s">
        <v>3197</v>
      </c>
      <c r="E1310" s="53" t="s">
        <v>2876</v>
      </c>
      <c r="F1310" s="53" t="s">
        <v>2877</v>
      </c>
      <c r="G1310" s="53" t="s">
        <v>3199</v>
      </c>
      <c r="H1310" s="53" t="s">
        <v>1778</v>
      </c>
      <c r="I1310" s="57">
        <v>2</v>
      </c>
    </row>
    <row r="1311" s="44" customFormat="1" ht="18.5" customHeight="1" spans="1:9">
      <c r="A1311" s="52" t="s">
        <v>3200</v>
      </c>
      <c r="B1311" s="52" t="s">
        <v>288</v>
      </c>
      <c r="C1311" s="53" t="s">
        <v>486</v>
      </c>
      <c r="D1311" s="53" t="s">
        <v>1756</v>
      </c>
      <c r="E1311" s="53" t="s">
        <v>1755</v>
      </c>
      <c r="F1311" s="53" t="s">
        <v>1756</v>
      </c>
      <c r="G1311" s="53" t="s">
        <v>3201</v>
      </c>
      <c r="H1311" s="53" t="s">
        <v>1865</v>
      </c>
      <c r="I1311" s="57">
        <v>0.4</v>
      </c>
    </row>
    <row r="1312" s="44" customFormat="1" ht="18.5" customHeight="1" spans="1:9">
      <c r="A1312" s="54"/>
      <c r="B1312" s="54"/>
      <c r="C1312" s="53" t="s">
        <v>486</v>
      </c>
      <c r="D1312" s="53" t="s">
        <v>1992</v>
      </c>
      <c r="E1312" s="53" t="s">
        <v>1993</v>
      </c>
      <c r="F1312" s="53" t="s">
        <v>1992</v>
      </c>
      <c r="G1312" s="53" t="s">
        <v>3202</v>
      </c>
      <c r="H1312" s="53" t="s">
        <v>1865</v>
      </c>
      <c r="I1312" s="57">
        <v>0.4</v>
      </c>
    </row>
    <row r="1313" s="44" customFormat="1" ht="18.5" customHeight="1" spans="1:9">
      <c r="A1313" s="54"/>
      <c r="B1313" s="54"/>
      <c r="C1313" s="53" t="s">
        <v>486</v>
      </c>
      <c r="D1313" s="53" t="s">
        <v>1791</v>
      </c>
      <c r="E1313" s="53" t="s">
        <v>1809</v>
      </c>
      <c r="F1313" s="53" t="s">
        <v>1810</v>
      </c>
      <c r="G1313" s="53" t="s">
        <v>3203</v>
      </c>
      <c r="H1313" s="53" t="s">
        <v>1865</v>
      </c>
      <c r="I1313" s="57">
        <v>0.35</v>
      </c>
    </row>
    <row r="1314" s="44" customFormat="1" ht="18.5" customHeight="1" spans="1:9">
      <c r="A1314" s="55"/>
      <c r="B1314" s="55"/>
      <c r="C1314" s="53" t="s">
        <v>486</v>
      </c>
      <c r="D1314" s="53" t="s">
        <v>2071</v>
      </c>
      <c r="E1314" s="53" t="s">
        <v>2072</v>
      </c>
      <c r="F1314" s="53" t="s">
        <v>2071</v>
      </c>
      <c r="G1314" s="53" t="s">
        <v>3204</v>
      </c>
      <c r="H1314" s="53" t="s">
        <v>1865</v>
      </c>
      <c r="I1314" s="57">
        <v>0.35</v>
      </c>
    </row>
    <row r="1315" s="44" customFormat="1" ht="18.5" customHeight="1" spans="1:9">
      <c r="A1315" s="52" t="s">
        <v>3205</v>
      </c>
      <c r="B1315" s="52" t="s">
        <v>290</v>
      </c>
      <c r="C1315" s="53" t="s">
        <v>486</v>
      </c>
      <c r="D1315" s="53" t="s">
        <v>3206</v>
      </c>
      <c r="E1315" s="53" t="s">
        <v>2247</v>
      </c>
      <c r="F1315" s="53" t="s">
        <v>2248</v>
      </c>
      <c r="G1315" s="53" t="s">
        <v>3207</v>
      </c>
      <c r="H1315" s="53" t="s">
        <v>3208</v>
      </c>
      <c r="I1315" s="57">
        <v>3</v>
      </c>
    </row>
    <row r="1316" s="44" customFormat="1" ht="18.5" customHeight="1" spans="1:9">
      <c r="A1316" s="55"/>
      <c r="B1316" s="55"/>
      <c r="C1316" s="53" t="s">
        <v>486</v>
      </c>
      <c r="D1316" s="53" t="s">
        <v>1791</v>
      </c>
      <c r="E1316" s="53" t="s">
        <v>1809</v>
      </c>
      <c r="F1316" s="53" t="s">
        <v>1810</v>
      </c>
      <c r="G1316" s="53" t="s">
        <v>1791</v>
      </c>
      <c r="H1316" s="53" t="s">
        <v>1881</v>
      </c>
      <c r="I1316" s="57">
        <v>0.3</v>
      </c>
    </row>
    <row r="1317" s="44" customFormat="1" ht="18.5" customHeight="1" spans="1:9">
      <c r="A1317" s="52" t="s">
        <v>3209</v>
      </c>
      <c r="B1317" s="52" t="s">
        <v>294</v>
      </c>
      <c r="C1317" s="53" t="s">
        <v>3210</v>
      </c>
      <c r="D1317" s="53" t="s">
        <v>1787</v>
      </c>
      <c r="E1317" s="53" t="s">
        <v>1788</v>
      </c>
      <c r="F1317" s="53" t="s">
        <v>1787</v>
      </c>
      <c r="G1317" s="53" t="s">
        <v>2329</v>
      </c>
      <c r="H1317" s="53" t="s">
        <v>3211</v>
      </c>
      <c r="I1317" s="57">
        <v>1.76</v>
      </c>
    </row>
    <row r="1318" s="44" customFormat="1" ht="18.5" customHeight="1" spans="1:9">
      <c r="A1318" s="54"/>
      <c r="B1318" s="54"/>
      <c r="C1318" s="53" t="s">
        <v>3210</v>
      </c>
      <c r="D1318" s="53" t="s">
        <v>1756</v>
      </c>
      <c r="E1318" s="53" t="s">
        <v>1755</v>
      </c>
      <c r="F1318" s="53" t="s">
        <v>1756</v>
      </c>
      <c r="G1318" s="53" t="s">
        <v>2328</v>
      </c>
      <c r="H1318" s="53" t="s">
        <v>2531</v>
      </c>
      <c r="I1318" s="57">
        <v>0.75</v>
      </c>
    </row>
    <row r="1319" s="44" customFormat="1" ht="18.5" customHeight="1" spans="1:9">
      <c r="A1319" s="54"/>
      <c r="B1319" s="54"/>
      <c r="C1319" s="53" t="s">
        <v>3210</v>
      </c>
      <c r="D1319" s="53" t="s">
        <v>1759</v>
      </c>
      <c r="E1319" s="53" t="s">
        <v>1760</v>
      </c>
      <c r="F1319" s="53" t="s">
        <v>1759</v>
      </c>
      <c r="G1319" s="53" t="s">
        <v>2504</v>
      </c>
      <c r="H1319" s="53" t="s">
        <v>2274</v>
      </c>
      <c r="I1319" s="57">
        <v>1.6</v>
      </c>
    </row>
    <row r="1320" s="44" customFormat="1" ht="18.5" customHeight="1" spans="1:9">
      <c r="A1320" s="54"/>
      <c r="B1320" s="54"/>
      <c r="C1320" s="53" t="s">
        <v>3210</v>
      </c>
      <c r="D1320" s="53" t="s">
        <v>1763</v>
      </c>
      <c r="E1320" s="53" t="s">
        <v>1762</v>
      </c>
      <c r="F1320" s="53" t="s">
        <v>1763</v>
      </c>
      <c r="G1320" s="53" t="s">
        <v>2330</v>
      </c>
      <c r="H1320" s="53" t="s">
        <v>2272</v>
      </c>
      <c r="I1320" s="57">
        <v>0.2</v>
      </c>
    </row>
    <row r="1321" s="44" customFormat="1" ht="18.5" customHeight="1" spans="1:9">
      <c r="A1321" s="54"/>
      <c r="B1321" s="54"/>
      <c r="C1321" s="53" t="s">
        <v>3210</v>
      </c>
      <c r="D1321" s="53" t="s">
        <v>1832</v>
      </c>
      <c r="E1321" s="53" t="s">
        <v>1765</v>
      </c>
      <c r="F1321" s="53" t="s">
        <v>1766</v>
      </c>
      <c r="G1321" s="53" t="s">
        <v>2328</v>
      </c>
      <c r="H1321" s="53" t="s">
        <v>2222</v>
      </c>
      <c r="I1321" s="57">
        <v>2.1</v>
      </c>
    </row>
    <row r="1322" s="44" customFormat="1" ht="18.5" customHeight="1" spans="1:9">
      <c r="A1322" s="54"/>
      <c r="B1322" s="54"/>
      <c r="C1322" s="53" t="s">
        <v>3210</v>
      </c>
      <c r="D1322" s="53" t="s">
        <v>1764</v>
      </c>
      <c r="E1322" s="53" t="s">
        <v>1765</v>
      </c>
      <c r="F1322" s="53" t="s">
        <v>1766</v>
      </c>
      <c r="G1322" s="53" t="s">
        <v>2328</v>
      </c>
      <c r="H1322" s="53" t="s">
        <v>1856</v>
      </c>
      <c r="I1322" s="57">
        <v>1.8</v>
      </c>
    </row>
    <row r="1323" s="44" customFormat="1" ht="18.5" customHeight="1" spans="1:9">
      <c r="A1323" s="54"/>
      <c r="B1323" s="54"/>
      <c r="C1323" s="53" t="s">
        <v>3210</v>
      </c>
      <c r="D1323" s="53" t="s">
        <v>1769</v>
      </c>
      <c r="E1323" s="53" t="s">
        <v>1844</v>
      </c>
      <c r="F1323" s="53" t="s">
        <v>1845</v>
      </c>
      <c r="G1323" s="53" t="s">
        <v>2510</v>
      </c>
      <c r="H1323" s="53" t="s">
        <v>3212</v>
      </c>
      <c r="I1323" s="57">
        <v>1</v>
      </c>
    </row>
    <row r="1324" s="44" customFormat="1" ht="18.5" customHeight="1" spans="1:9">
      <c r="A1324" s="55"/>
      <c r="B1324" s="55"/>
      <c r="C1324" s="53" t="s">
        <v>3210</v>
      </c>
      <c r="D1324" s="53" t="s">
        <v>3213</v>
      </c>
      <c r="E1324" s="53" t="s">
        <v>1772</v>
      </c>
      <c r="F1324" s="53" t="s">
        <v>1773</v>
      </c>
      <c r="G1324" s="53" t="s">
        <v>3214</v>
      </c>
      <c r="H1324" s="53" t="s">
        <v>2755</v>
      </c>
      <c r="I1324" s="57">
        <v>2.4</v>
      </c>
    </row>
    <row r="1325" s="44" customFormat="1" ht="18.5" customHeight="1" spans="1:9">
      <c r="A1325" s="52" t="s">
        <v>3215</v>
      </c>
      <c r="B1325" s="52" t="s">
        <v>296</v>
      </c>
      <c r="C1325" s="53" t="s">
        <v>3216</v>
      </c>
      <c r="D1325" s="53" t="s">
        <v>1747</v>
      </c>
      <c r="E1325" s="53" t="s">
        <v>1746</v>
      </c>
      <c r="F1325" s="53" t="s">
        <v>1747</v>
      </c>
      <c r="G1325" s="53" t="s">
        <v>1747</v>
      </c>
      <c r="H1325" s="53" t="s">
        <v>2230</v>
      </c>
      <c r="I1325" s="57">
        <v>2</v>
      </c>
    </row>
    <row r="1326" s="44" customFormat="1" ht="18.5" customHeight="1" spans="1:9">
      <c r="A1326" s="54"/>
      <c r="B1326" s="54"/>
      <c r="C1326" s="53" t="s">
        <v>3217</v>
      </c>
      <c r="D1326" s="53" t="s">
        <v>3218</v>
      </c>
      <c r="E1326" s="53" t="s">
        <v>1755</v>
      </c>
      <c r="F1326" s="53" t="s">
        <v>1756</v>
      </c>
      <c r="G1326" s="53" t="s">
        <v>2013</v>
      </c>
      <c r="H1326" s="53" t="s">
        <v>2230</v>
      </c>
      <c r="I1326" s="57">
        <v>2</v>
      </c>
    </row>
    <row r="1327" s="44" customFormat="1" ht="18.5" customHeight="1" spans="1:9">
      <c r="A1327" s="54"/>
      <c r="B1327" s="54"/>
      <c r="C1327" s="53" t="s">
        <v>3216</v>
      </c>
      <c r="D1327" s="53" t="s">
        <v>1769</v>
      </c>
      <c r="E1327" s="53" t="s">
        <v>2000</v>
      </c>
      <c r="F1327" s="53" t="s">
        <v>2001</v>
      </c>
      <c r="G1327" s="53" t="s">
        <v>1769</v>
      </c>
      <c r="H1327" s="53" t="s">
        <v>2230</v>
      </c>
      <c r="I1327" s="57">
        <v>5</v>
      </c>
    </row>
    <row r="1328" s="44" customFormat="1" ht="18.5" customHeight="1" spans="1:9">
      <c r="A1328" s="55"/>
      <c r="B1328" s="55"/>
      <c r="C1328" s="53" t="s">
        <v>3216</v>
      </c>
      <c r="D1328" s="53" t="s">
        <v>1791</v>
      </c>
      <c r="E1328" s="53" t="s">
        <v>1809</v>
      </c>
      <c r="F1328" s="53" t="s">
        <v>1810</v>
      </c>
      <c r="G1328" s="53" t="s">
        <v>3219</v>
      </c>
      <c r="H1328" s="53" t="s">
        <v>2230</v>
      </c>
      <c r="I1328" s="57">
        <v>1</v>
      </c>
    </row>
    <row r="1329" s="44" customFormat="1" ht="29" customHeight="1" spans="1:9">
      <c r="A1329" s="52" t="s">
        <v>3220</v>
      </c>
      <c r="B1329" s="52" t="s">
        <v>298</v>
      </c>
      <c r="C1329" s="53" t="s">
        <v>3221</v>
      </c>
      <c r="D1329" s="53" t="s">
        <v>3222</v>
      </c>
      <c r="E1329" s="53" t="s">
        <v>1746</v>
      </c>
      <c r="F1329" s="53" t="s">
        <v>1747</v>
      </c>
      <c r="G1329" s="53" t="s">
        <v>3223</v>
      </c>
      <c r="H1329" s="53" t="s">
        <v>2272</v>
      </c>
      <c r="I1329" s="57">
        <v>3.2</v>
      </c>
    </row>
    <row r="1330" s="44" customFormat="1" ht="29" customHeight="1" spans="1:9">
      <c r="A1330" s="54"/>
      <c r="B1330" s="54"/>
      <c r="C1330" s="53" t="s">
        <v>3221</v>
      </c>
      <c r="D1330" s="53" t="s">
        <v>3224</v>
      </c>
      <c r="E1330" s="53" t="s">
        <v>1755</v>
      </c>
      <c r="F1330" s="53" t="s">
        <v>1756</v>
      </c>
      <c r="G1330" s="53" t="s">
        <v>3223</v>
      </c>
      <c r="H1330" s="53" t="s">
        <v>2272</v>
      </c>
      <c r="I1330" s="57">
        <v>1.2</v>
      </c>
    </row>
    <row r="1331" s="44" customFormat="1" ht="29" customHeight="1" spans="1:9">
      <c r="A1331" s="54"/>
      <c r="B1331" s="54"/>
      <c r="C1331" s="53" t="s">
        <v>3221</v>
      </c>
      <c r="D1331" s="53" t="s">
        <v>3225</v>
      </c>
      <c r="E1331" s="53" t="s">
        <v>1879</v>
      </c>
      <c r="F1331" s="53" t="s">
        <v>1764</v>
      </c>
      <c r="G1331" s="53" t="s">
        <v>3223</v>
      </c>
      <c r="H1331" s="53" t="s">
        <v>2272</v>
      </c>
      <c r="I1331" s="57">
        <v>0.6</v>
      </c>
    </row>
    <row r="1332" s="44" customFormat="1" ht="29" customHeight="1" spans="1:9">
      <c r="A1332" s="54"/>
      <c r="B1332" s="54"/>
      <c r="C1332" s="53" t="s">
        <v>3221</v>
      </c>
      <c r="D1332" s="53" t="s">
        <v>3226</v>
      </c>
      <c r="E1332" s="53" t="s">
        <v>1825</v>
      </c>
      <c r="F1332" s="53" t="s">
        <v>1824</v>
      </c>
      <c r="G1332" s="53" t="s">
        <v>3223</v>
      </c>
      <c r="H1332" s="53" t="s">
        <v>2272</v>
      </c>
      <c r="I1332" s="57">
        <v>3</v>
      </c>
    </row>
    <row r="1333" s="44" customFormat="1" ht="29.75" customHeight="1" spans="1:9">
      <c r="A1333" s="54"/>
      <c r="B1333" s="54"/>
      <c r="C1333" s="53" t="s">
        <v>3221</v>
      </c>
      <c r="D1333" s="53" t="s">
        <v>3227</v>
      </c>
      <c r="E1333" s="53" t="s">
        <v>1885</v>
      </c>
      <c r="F1333" s="53" t="s">
        <v>1884</v>
      </c>
      <c r="G1333" s="53" t="s">
        <v>3223</v>
      </c>
      <c r="H1333" s="53" t="s">
        <v>2272</v>
      </c>
      <c r="I1333" s="57">
        <v>2</v>
      </c>
    </row>
    <row r="1334" s="44" customFormat="1" ht="18.5" customHeight="1" spans="1:9">
      <c r="A1334" s="54"/>
      <c r="B1334" s="54"/>
      <c r="C1334" s="53" t="s">
        <v>486</v>
      </c>
      <c r="D1334" s="53" t="s">
        <v>2631</v>
      </c>
      <c r="E1334" s="53" t="s">
        <v>1762</v>
      </c>
      <c r="F1334" s="53" t="s">
        <v>1763</v>
      </c>
      <c r="G1334" s="53" t="s">
        <v>3228</v>
      </c>
      <c r="H1334" s="53" t="s">
        <v>2272</v>
      </c>
      <c r="I1334" s="57">
        <v>0.3</v>
      </c>
    </row>
    <row r="1335" s="44" customFormat="1" ht="29" customHeight="1" spans="1:9">
      <c r="A1335" s="54"/>
      <c r="B1335" s="54"/>
      <c r="C1335" s="53" t="s">
        <v>3221</v>
      </c>
      <c r="D1335" s="53" t="s">
        <v>3229</v>
      </c>
      <c r="E1335" s="53" t="s">
        <v>1762</v>
      </c>
      <c r="F1335" s="53" t="s">
        <v>1763</v>
      </c>
      <c r="G1335" s="53" t="s">
        <v>3223</v>
      </c>
      <c r="H1335" s="53" t="s">
        <v>2272</v>
      </c>
      <c r="I1335" s="57">
        <v>0.3</v>
      </c>
    </row>
    <row r="1336" s="44" customFormat="1" ht="29" customHeight="1" spans="1:9">
      <c r="A1336" s="54"/>
      <c r="B1336" s="54"/>
      <c r="C1336" s="53" t="s">
        <v>3221</v>
      </c>
      <c r="D1336" s="53" t="s">
        <v>3230</v>
      </c>
      <c r="E1336" s="53" t="s">
        <v>1767</v>
      </c>
      <c r="F1336" s="53" t="s">
        <v>1768</v>
      </c>
      <c r="G1336" s="53" t="s">
        <v>3223</v>
      </c>
      <c r="H1336" s="53" t="s">
        <v>2272</v>
      </c>
      <c r="I1336" s="57">
        <v>1.7</v>
      </c>
    </row>
    <row r="1337" s="44" customFormat="1" ht="29" customHeight="1" spans="1:9">
      <c r="A1337" s="54"/>
      <c r="B1337" s="54"/>
      <c r="C1337" s="53" t="s">
        <v>3221</v>
      </c>
      <c r="D1337" s="53" t="s">
        <v>3231</v>
      </c>
      <c r="E1337" s="53" t="s">
        <v>1893</v>
      </c>
      <c r="F1337" s="53" t="s">
        <v>1892</v>
      </c>
      <c r="G1337" s="53" t="s">
        <v>3223</v>
      </c>
      <c r="H1337" s="53" t="s">
        <v>2272</v>
      </c>
      <c r="I1337" s="57">
        <v>2</v>
      </c>
    </row>
    <row r="1338" s="44" customFormat="1" ht="29" customHeight="1" spans="1:9">
      <c r="A1338" s="54"/>
      <c r="B1338" s="54"/>
      <c r="C1338" s="53" t="s">
        <v>3221</v>
      </c>
      <c r="D1338" s="53" t="s">
        <v>3232</v>
      </c>
      <c r="E1338" s="53" t="s">
        <v>1806</v>
      </c>
      <c r="F1338" s="53" t="s">
        <v>1807</v>
      </c>
      <c r="G1338" s="53" t="s">
        <v>3223</v>
      </c>
      <c r="H1338" s="53" t="s">
        <v>2272</v>
      </c>
      <c r="I1338" s="57">
        <v>7.5</v>
      </c>
    </row>
    <row r="1339" s="44" customFormat="1" ht="29" customHeight="1" spans="1:9">
      <c r="A1339" s="54"/>
      <c r="B1339" s="54"/>
      <c r="C1339" s="53" t="s">
        <v>3233</v>
      </c>
      <c r="D1339" s="53" t="s">
        <v>3234</v>
      </c>
      <c r="E1339" s="53" t="s">
        <v>1809</v>
      </c>
      <c r="F1339" s="53" t="s">
        <v>1810</v>
      </c>
      <c r="G1339" s="53" t="s">
        <v>3235</v>
      </c>
      <c r="H1339" s="53" t="s">
        <v>1761</v>
      </c>
      <c r="I1339" s="57">
        <v>2</v>
      </c>
    </row>
    <row r="1340" s="44" customFormat="1" ht="29" customHeight="1" spans="1:9">
      <c r="A1340" s="54"/>
      <c r="B1340" s="54"/>
      <c r="C1340" s="53" t="s">
        <v>486</v>
      </c>
      <c r="D1340" s="53" t="s">
        <v>3236</v>
      </c>
      <c r="E1340" s="53" t="s">
        <v>1899</v>
      </c>
      <c r="F1340" s="53" t="s">
        <v>1900</v>
      </c>
      <c r="G1340" s="53" t="s">
        <v>3228</v>
      </c>
      <c r="H1340" s="53" t="s">
        <v>2272</v>
      </c>
      <c r="I1340" s="57">
        <v>1</v>
      </c>
    </row>
    <row r="1341" s="44" customFormat="1" ht="29" customHeight="1" spans="1:9">
      <c r="A1341" s="54"/>
      <c r="B1341" s="54"/>
      <c r="C1341" s="53" t="s">
        <v>486</v>
      </c>
      <c r="D1341" s="53" t="s">
        <v>3237</v>
      </c>
      <c r="E1341" s="53" t="s">
        <v>1797</v>
      </c>
      <c r="F1341" s="53" t="s">
        <v>1796</v>
      </c>
      <c r="G1341" s="53" t="s">
        <v>3228</v>
      </c>
      <c r="H1341" s="53" t="s">
        <v>2272</v>
      </c>
      <c r="I1341" s="57">
        <v>1</v>
      </c>
    </row>
    <row r="1342" s="44" customFormat="1" ht="29" customHeight="1" spans="1:9">
      <c r="A1342" s="54"/>
      <c r="B1342" s="54"/>
      <c r="C1342" s="53" t="s">
        <v>3233</v>
      </c>
      <c r="D1342" s="53" t="s">
        <v>3238</v>
      </c>
      <c r="E1342" s="53" t="s">
        <v>1813</v>
      </c>
      <c r="F1342" s="53" t="s">
        <v>1812</v>
      </c>
      <c r="G1342" s="53" t="s">
        <v>3235</v>
      </c>
      <c r="H1342" s="53" t="s">
        <v>1754</v>
      </c>
      <c r="I1342" s="57">
        <v>6</v>
      </c>
    </row>
    <row r="1343" s="44" customFormat="1" ht="18.5" customHeight="1" spans="1:9">
      <c r="A1343" s="54"/>
      <c r="B1343" s="54"/>
      <c r="C1343" s="53" t="s">
        <v>486</v>
      </c>
      <c r="D1343" s="53" t="s">
        <v>2108</v>
      </c>
      <c r="E1343" s="53" t="s">
        <v>1801</v>
      </c>
      <c r="F1343" s="53" t="s">
        <v>1779</v>
      </c>
      <c r="G1343" s="53" t="s">
        <v>3228</v>
      </c>
      <c r="H1343" s="53" t="s">
        <v>2272</v>
      </c>
      <c r="I1343" s="57">
        <v>2.7</v>
      </c>
    </row>
    <row r="1344" s="44" customFormat="1" ht="29" customHeight="1" spans="1:9">
      <c r="A1344" s="54"/>
      <c r="B1344" s="54"/>
      <c r="C1344" s="53" t="s">
        <v>3221</v>
      </c>
      <c r="D1344" s="53" t="s">
        <v>3239</v>
      </c>
      <c r="E1344" s="53" t="s">
        <v>1801</v>
      </c>
      <c r="F1344" s="53" t="s">
        <v>1779</v>
      </c>
      <c r="G1344" s="53" t="s">
        <v>3223</v>
      </c>
      <c r="H1344" s="53" t="s">
        <v>2272</v>
      </c>
      <c r="I1344" s="57">
        <v>6</v>
      </c>
    </row>
    <row r="1345" s="44" customFormat="1" ht="29" customHeight="1" spans="1:9">
      <c r="A1345" s="55"/>
      <c r="B1345" s="55"/>
      <c r="C1345" s="53" t="s">
        <v>3233</v>
      </c>
      <c r="D1345" s="53" t="s">
        <v>3240</v>
      </c>
      <c r="E1345" s="53" t="s">
        <v>1801</v>
      </c>
      <c r="F1345" s="53" t="s">
        <v>1779</v>
      </c>
      <c r="G1345" s="53" t="s">
        <v>3223</v>
      </c>
      <c r="H1345" s="53" t="s">
        <v>2272</v>
      </c>
      <c r="I1345" s="57">
        <v>3.2</v>
      </c>
    </row>
    <row r="1346" s="44" customFormat="1" ht="29" customHeight="1" spans="1:9">
      <c r="A1346" s="52" t="s">
        <v>3241</v>
      </c>
      <c r="B1346" s="52" t="s">
        <v>300</v>
      </c>
      <c r="C1346" s="53" t="s">
        <v>3242</v>
      </c>
      <c r="D1346" s="53" t="s">
        <v>3243</v>
      </c>
      <c r="E1346" s="53" t="s">
        <v>1893</v>
      </c>
      <c r="F1346" s="53" t="s">
        <v>1892</v>
      </c>
      <c r="G1346" s="53" t="s">
        <v>3243</v>
      </c>
      <c r="H1346" s="53" t="s">
        <v>1865</v>
      </c>
      <c r="I1346" s="57">
        <v>100</v>
      </c>
    </row>
    <row r="1347" s="44" customFormat="1" ht="18.5" customHeight="1" spans="1:9">
      <c r="A1347" s="54"/>
      <c r="B1347" s="54"/>
      <c r="C1347" s="53" t="s">
        <v>3244</v>
      </c>
      <c r="D1347" s="53" t="s">
        <v>3245</v>
      </c>
      <c r="E1347" s="53" t="s">
        <v>2886</v>
      </c>
      <c r="F1347" s="53" t="s">
        <v>2887</v>
      </c>
      <c r="G1347" s="53" t="s">
        <v>3245</v>
      </c>
      <c r="H1347" s="53" t="s">
        <v>2044</v>
      </c>
      <c r="I1347" s="57">
        <v>70</v>
      </c>
    </row>
    <row r="1348" s="44" customFormat="1" ht="29.75" customHeight="1" spans="1:9">
      <c r="A1348" s="54"/>
      <c r="B1348" s="54"/>
      <c r="C1348" s="53" t="s">
        <v>486</v>
      </c>
      <c r="D1348" s="53" t="s">
        <v>3246</v>
      </c>
      <c r="E1348" s="53" t="s">
        <v>1932</v>
      </c>
      <c r="F1348" s="53" t="s">
        <v>1933</v>
      </c>
      <c r="G1348" s="53" t="s">
        <v>3247</v>
      </c>
      <c r="H1348" s="53" t="s">
        <v>2044</v>
      </c>
      <c r="I1348" s="57">
        <v>5</v>
      </c>
    </row>
    <row r="1349" s="44" customFormat="1" ht="29.75" customHeight="1" spans="1:9">
      <c r="A1349" s="54"/>
      <c r="B1349" s="54"/>
      <c r="C1349" s="53" t="s">
        <v>486</v>
      </c>
      <c r="D1349" s="53" t="s">
        <v>3248</v>
      </c>
      <c r="E1349" s="53" t="s">
        <v>1977</v>
      </c>
      <c r="F1349" s="53" t="s">
        <v>1976</v>
      </c>
      <c r="G1349" s="53" t="s">
        <v>1976</v>
      </c>
      <c r="H1349" s="53" t="s">
        <v>1865</v>
      </c>
      <c r="I1349" s="57">
        <v>1</v>
      </c>
    </row>
    <row r="1350" s="44" customFormat="1" ht="29.75" customHeight="1" spans="1:9">
      <c r="A1350" s="54"/>
      <c r="B1350" s="54"/>
      <c r="C1350" s="53" t="s">
        <v>486</v>
      </c>
      <c r="D1350" s="53" t="s">
        <v>3249</v>
      </c>
      <c r="E1350" s="53" t="s">
        <v>1936</v>
      </c>
      <c r="F1350" s="53" t="s">
        <v>1937</v>
      </c>
      <c r="G1350" s="53" t="s">
        <v>2848</v>
      </c>
      <c r="H1350" s="53" t="s">
        <v>2272</v>
      </c>
      <c r="I1350" s="57">
        <v>4</v>
      </c>
    </row>
    <row r="1351" s="44" customFormat="1" ht="18.5" customHeight="1" spans="1:9">
      <c r="A1351" s="54"/>
      <c r="B1351" s="54"/>
      <c r="C1351" s="53" t="s">
        <v>3250</v>
      </c>
      <c r="D1351" s="53" t="s">
        <v>3251</v>
      </c>
      <c r="E1351" s="53" t="s">
        <v>1801</v>
      </c>
      <c r="F1351" s="53" t="s">
        <v>1779</v>
      </c>
      <c r="G1351" s="53" t="s">
        <v>3251</v>
      </c>
      <c r="H1351" s="53" t="s">
        <v>1865</v>
      </c>
      <c r="I1351" s="57">
        <v>2</v>
      </c>
    </row>
    <row r="1352" s="44" customFormat="1" ht="29.75" customHeight="1" spans="1:9">
      <c r="A1352" s="54"/>
      <c r="B1352" s="54"/>
      <c r="C1352" s="53" t="s">
        <v>3252</v>
      </c>
      <c r="D1352" s="53" t="s">
        <v>3253</v>
      </c>
      <c r="E1352" s="53" t="s">
        <v>1801</v>
      </c>
      <c r="F1352" s="53" t="s">
        <v>1779</v>
      </c>
      <c r="G1352" s="53" t="s">
        <v>3253</v>
      </c>
      <c r="H1352" s="53" t="s">
        <v>2044</v>
      </c>
      <c r="I1352" s="57">
        <v>1</v>
      </c>
    </row>
    <row r="1353" s="44" customFormat="1" ht="29" customHeight="1" spans="1:9">
      <c r="A1353" s="54"/>
      <c r="B1353" s="54"/>
      <c r="C1353" s="53" t="s">
        <v>3254</v>
      </c>
      <c r="D1353" s="53" t="s">
        <v>3255</v>
      </c>
      <c r="E1353" s="53" t="s">
        <v>2319</v>
      </c>
      <c r="F1353" s="53" t="s">
        <v>2320</v>
      </c>
      <c r="G1353" s="53" t="s">
        <v>3255</v>
      </c>
      <c r="H1353" s="53" t="s">
        <v>1865</v>
      </c>
      <c r="I1353" s="57">
        <v>60</v>
      </c>
    </row>
    <row r="1354" s="44" customFormat="1" ht="29" customHeight="1" spans="1:9">
      <c r="A1354" s="54"/>
      <c r="B1354" s="54"/>
      <c r="C1354" s="53" t="s">
        <v>3256</v>
      </c>
      <c r="D1354" s="53" t="s">
        <v>3257</v>
      </c>
      <c r="E1354" s="53" t="s">
        <v>2319</v>
      </c>
      <c r="F1354" s="53" t="s">
        <v>2320</v>
      </c>
      <c r="G1354" s="53" t="s">
        <v>3257</v>
      </c>
      <c r="H1354" s="53" t="s">
        <v>1865</v>
      </c>
      <c r="I1354" s="57">
        <v>26</v>
      </c>
    </row>
    <row r="1355" s="44" customFormat="1" ht="29" customHeight="1" spans="1:9">
      <c r="A1355" s="54"/>
      <c r="B1355" s="54"/>
      <c r="C1355" s="53" t="s">
        <v>3252</v>
      </c>
      <c r="D1355" s="53" t="s">
        <v>3258</v>
      </c>
      <c r="E1355" s="53" t="s">
        <v>2319</v>
      </c>
      <c r="F1355" s="53" t="s">
        <v>2320</v>
      </c>
      <c r="G1355" s="53" t="s">
        <v>3258</v>
      </c>
      <c r="H1355" s="53" t="s">
        <v>1865</v>
      </c>
      <c r="I1355" s="57">
        <v>90</v>
      </c>
    </row>
    <row r="1356" s="44" customFormat="1" ht="30.5" customHeight="1" spans="1:9">
      <c r="A1356" s="54"/>
      <c r="B1356" s="54"/>
      <c r="C1356" s="53" t="s">
        <v>3259</v>
      </c>
      <c r="D1356" s="53" t="s">
        <v>3260</v>
      </c>
      <c r="E1356" s="53" t="s">
        <v>2319</v>
      </c>
      <c r="F1356" s="53" t="s">
        <v>2320</v>
      </c>
      <c r="G1356" s="53" t="s">
        <v>3260</v>
      </c>
      <c r="H1356" s="53" t="s">
        <v>1865</v>
      </c>
      <c r="I1356" s="57">
        <v>35</v>
      </c>
    </row>
    <row r="1357" s="44" customFormat="1" ht="30.5" customHeight="1" spans="1:9">
      <c r="A1357" s="54"/>
      <c r="B1357" s="54"/>
      <c r="C1357" s="53" t="s">
        <v>3261</v>
      </c>
      <c r="D1357" s="53" t="s">
        <v>3262</v>
      </c>
      <c r="E1357" s="53" t="s">
        <v>2319</v>
      </c>
      <c r="F1357" s="53" t="s">
        <v>2320</v>
      </c>
      <c r="G1357" s="53" t="s">
        <v>3262</v>
      </c>
      <c r="H1357" s="53" t="s">
        <v>1865</v>
      </c>
      <c r="I1357" s="57">
        <v>35</v>
      </c>
    </row>
    <row r="1358" s="44" customFormat="1" ht="29" customHeight="1" spans="1:9">
      <c r="A1358" s="54"/>
      <c r="B1358" s="54"/>
      <c r="C1358" s="53" t="s">
        <v>3263</v>
      </c>
      <c r="D1358" s="53" t="s">
        <v>3264</v>
      </c>
      <c r="E1358" s="53" t="s">
        <v>3265</v>
      </c>
      <c r="F1358" s="53" t="s">
        <v>3266</v>
      </c>
      <c r="G1358" s="53" t="s">
        <v>3267</v>
      </c>
      <c r="H1358" s="53" t="s">
        <v>2044</v>
      </c>
      <c r="I1358" s="57">
        <v>100</v>
      </c>
    </row>
    <row r="1359" s="44" customFormat="1" ht="18.5" customHeight="1" spans="1:9">
      <c r="A1359" s="54"/>
      <c r="B1359" s="54"/>
      <c r="C1359" s="53" t="s">
        <v>3268</v>
      </c>
      <c r="D1359" s="53" t="s">
        <v>3269</v>
      </c>
      <c r="E1359" s="53" t="s">
        <v>3265</v>
      </c>
      <c r="F1359" s="53" t="s">
        <v>3266</v>
      </c>
      <c r="G1359" s="53" t="s">
        <v>3269</v>
      </c>
      <c r="H1359" s="53" t="s">
        <v>1865</v>
      </c>
      <c r="I1359" s="57">
        <v>13.5</v>
      </c>
    </row>
    <row r="1360" s="44" customFormat="1" ht="29" customHeight="1" spans="1:9">
      <c r="A1360" s="54"/>
      <c r="B1360" s="54"/>
      <c r="C1360" s="53" t="s">
        <v>3270</v>
      </c>
      <c r="D1360" s="53" t="s">
        <v>3271</v>
      </c>
      <c r="E1360" s="53" t="s">
        <v>3265</v>
      </c>
      <c r="F1360" s="53" t="s">
        <v>3266</v>
      </c>
      <c r="G1360" s="53" t="s">
        <v>3272</v>
      </c>
      <c r="H1360" s="53" t="s">
        <v>2044</v>
      </c>
      <c r="I1360" s="57">
        <v>140</v>
      </c>
    </row>
    <row r="1361" s="44" customFormat="1" ht="29.75" customHeight="1" spans="1:9">
      <c r="A1361" s="54"/>
      <c r="B1361" s="54"/>
      <c r="C1361" s="53" t="s">
        <v>3273</v>
      </c>
      <c r="D1361" s="53" t="s">
        <v>3274</v>
      </c>
      <c r="E1361" s="53" t="s">
        <v>3265</v>
      </c>
      <c r="F1361" s="53" t="s">
        <v>3266</v>
      </c>
      <c r="G1361" s="53" t="s">
        <v>3275</v>
      </c>
      <c r="H1361" s="53" t="s">
        <v>2044</v>
      </c>
      <c r="I1361" s="57">
        <v>5</v>
      </c>
    </row>
    <row r="1362" s="44" customFormat="1" ht="18.5" customHeight="1" spans="1:9">
      <c r="A1362" s="55"/>
      <c r="B1362" s="55"/>
      <c r="C1362" s="53" t="s">
        <v>3276</v>
      </c>
      <c r="D1362" s="53" t="s">
        <v>3277</v>
      </c>
      <c r="E1362" s="53" t="s">
        <v>3265</v>
      </c>
      <c r="F1362" s="53" t="s">
        <v>3266</v>
      </c>
      <c r="G1362" s="53" t="s">
        <v>3277</v>
      </c>
      <c r="H1362" s="53" t="s">
        <v>1865</v>
      </c>
      <c r="I1362" s="57">
        <v>30</v>
      </c>
    </row>
    <row r="1363" s="44" customFormat="1" ht="18.5" customHeight="1" spans="1:9">
      <c r="A1363" s="52" t="s">
        <v>3278</v>
      </c>
      <c r="B1363" s="52" t="s">
        <v>302</v>
      </c>
      <c r="C1363" s="53" t="s">
        <v>3279</v>
      </c>
      <c r="D1363" s="53" t="s">
        <v>1747</v>
      </c>
      <c r="E1363" s="53" t="s">
        <v>1746</v>
      </c>
      <c r="F1363" s="53" t="s">
        <v>1747</v>
      </c>
      <c r="G1363" s="53" t="s">
        <v>3280</v>
      </c>
      <c r="H1363" s="53" t="s">
        <v>1865</v>
      </c>
      <c r="I1363" s="57">
        <v>6</v>
      </c>
    </row>
    <row r="1364" s="44" customFormat="1" ht="18.5" customHeight="1" spans="1:9">
      <c r="A1364" s="54"/>
      <c r="B1364" s="54"/>
      <c r="C1364" s="53" t="s">
        <v>3279</v>
      </c>
      <c r="D1364" s="53" t="s">
        <v>2013</v>
      </c>
      <c r="E1364" s="53" t="s">
        <v>1755</v>
      </c>
      <c r="F1364" s="53" t="s">
        <v>1756</v>
      </c>
      <c r="G1364" s="53" t="s">
        <v>3281</v>
      </c>
      <c r="H1364" s="53" t="s">
        <v>1865</v>
      </c>
      <c r="I1364" s="57">
        <v>0.5</v>
      </c>
    </row>
    <row r="1365" s="44" customFormat="1" ht="18.5" customHeight="1" spans="1:9">
      <c r="A1365" s="54"/>
      <c r="B1365" s="54"/>
      <c r="C1365" s="53" t="s">
        <v>3279</v>
      </c>
      <c r="D1365" s="53" t="s">
        <v>1764</v>
      </c>
      <c r="E1365" s="53" t="s">
        <v>1879</v>
      </c>
      <c r="F1365" s="53" t="s">
        <v>1764</v>
      </c>
      <c r="G1365" s="53" t="s">
        <v>3282</v>
      </c>
      <c r="H1365" s="53" t="s">
        <v>1865</v>
      </c>
      <c r="I1365" s="57">
        <v>0.5</v>
      </c>
    </row>
    <row r="1366" s="44" customFormat="1" ht="18.5" customHeight="1" spans="1:9">
      <c r="A1366" s="54"/>
      <c r="B1366" s="54"/>
      <c r="C1366" s="53" t="s">
        <v>3279</v>
      </c>
      <c r="D1366" s="53" t="s">
        <v>1758</v>
      </c>
      <c r="E1366" s="53" t="s">
        <v>1757</v>
      </c>
      <c r="F1366" s="53" t="s">
        <v>1758</v>
      </c>
      <c r="G1366" s="53" t="s">
        <v>3283</v>
      </c>
      <c r="H1366" s="53" t="s">
        <v>1865</v>
      </c>
      <c r="I1366" s="57">
        <v>2.5</v>
      </c>
    </row>
    <row r="1367" s="44" customFormat="1" ht="18.5" customHeight="1" spans="1:9">
      <c r="A1367" s="54"/>
      <c r="B1367" s="54"/>
      <c r="C1367" s="53" t="s">
        <v>3279</v>
      </c>
      <c r="D1367" s="53" t="s">
        <v>1759</v>
      </c>
      <c r="E1367" s="53" t="s">
        <v>1760</v>
      </c>
      <c r="F1367" s="53" t="s">
        <v>1759</v>
      </c>
      <c r="G1367" s="53" t="s">
        <v>3284</v>
      </c>
      <c r="H1367" s="53" t="s">
        <v>1865</v>
      </c>
      <c r="I1367" s="57">
        <v>2</v>
      </c>
    </row>
    <row r="1368" s="44" customFormat="1" ht="18.5" customHeight="1" spans="1:9">
      <c r="A1368" s="54"/>
      <c r="B1368" s="54"/>
      <c r="C1368" s="53" t="s">
        <v>3279</v>
      </c>
      <c r="D1368" s="53" t="s">
        <v>1769</v>
      </c>
      <c r="E1368" s="53" t="s">
        <v>1806</v>
      </c>
      <c r="F1368" s="53" t="s">
        <v>1807</v>
      </c>
      <c r="G1368" s="53" t="s">
        <v>3285</v>
      </c>
      <c r="H1368" s="53" t="s">
        <v>1865</v>
      </c>
      <c r="I1368" s="57">
        <v>10</v>
      </c>
    </row>
    <row r="1369" s="44" customFormat="1" ht="18.5" customHeight="1" spans="1:9">
      <c r="A1369" s="54"/>
      <c r="B1369" s="54"/>
      <c r="C1369" s="53" t="s">
        <v>3279</v>
      </c>
      <c r="D1369" s="53" t="s">
        <v>1791</v>
      </c>
      <c r="E1369" s="53" t="s">
        <v>1772</v>
      </c>
      <c r="F1369" s="53" t="s">
        <v>1773</v>
      </c>
      <c r="G1369" s="53" t="s">
        <v>3286</v>
      </c>
      <c r="H1369" s="53" t="s">
        <v>1865</v>
      </c>
      <c r="I1369" s="57">
        <v>3</v>
      </c>
    </row>
    <row r="1370" s="44" customFormat="1" ht="18.5" customHeight="1" spans="1:9">
      <c r="A1370" s="54"/>
      <c r="B1370" s="54"/>
      <c r="C1370" s="53" t="s">
        <v>486</v>
      </c>
      <c r="D1370" s="53" t="s">
        <v>1812</v>
      </c>
      <c r="E1370" s="53" t="s">
        <v>1813</v>
      </c>
      <c r="F1370" s="53" t="s">
        <v>1812</v>
      </c>
      <c r="G1370" s="53" t="s">
        <v>1812</v>
      </c>
      <c r="H1370" s="53" t="s">
        <v>1865</v>
      </c>
      <c r="I1370" s="57">
        <v>6</v>
      </c>
    </row>
    <row r="1371" s="44" customFormat="1" ht="18.5" customHeight="1" spans="1:9">
      <c r="A1371" s="54"/>
      <c r="B1371" s="54"/>
      <c r="C1371" s="53" t="s">
        <v>486</v>
      </c>
      <c r="D1371" s="53" t="s">
        <v>2998</v>
      </c>
      <c r="E1371" s="53" t="s">
        <v>1936</v>
      </c>
      <c r="F1371" s="53" t="s">
        <v>1937</v>
      </c>
      <c r="G1371" s="53" t="s">
        <v>2998</v>
      </c>
      <c r="H1371" s="53" t="s">
        <v>1865</v>
      </c>
      <c r="I1371" s="57">
        <v>5</v>
      </c>
    </row>
    <row r="1372" s="44" customFormat="1" ht="18.5" customHeight="1" spans="1:9">
      <c r="A1372" s="55"/>
      <c r="B1372" s="55"/>
      <c r="C1372" s="53" t="s">
        <v>486</v>
      </c>
      <c r="D1372" s="53" t="s">
        <v>2959</v>
      </c>
      <c r="E1372" s="53" t="s">
        <v>1860</v>
      </c>
      <c r="F1372" s="53" t="s">
        <v>1859</v>
      </c>
      <c r="G1372" s="53" t="s">
        <v>2959</v>
      </c>
      <c r="H1372" s="53" t="s">
        <v>1865</v>
      </c>
      <c r="I1372" s="57">
        <v>12</v>
      </c>
    </row>
    <row r="1373" s="44" customFormat="1" ht="18.5" customHeight="1" spans="1:9">
      <c r="A1373" s="52" t="s">
        <v>3287</v>
      </c>
      <c r="B1373" s="52" t="s">
        <v>304</v>
      </c>
      <c r="C1373" s="53" t="s">
        <v>3288</v>
      </c>
      <c r="D1373" s="53" t="s">
        <v>3289</v>
      </c>
      <c r="E1373" s="53" t="s">
        <v>1746</v>
      </c>
      <c r="F1373" s="53" t="s">
        <v>1747</v>
      </c>
      <c r="G1373" s="53" t="s">
        <v>3289</v>
      </c>
      <c r="H1373" s="53" t="s">
        <v>2044</v>
      </c>
      <c r="I1373" s="57">
        <v>1</v>
      </c>
    </row>
    <row r="1374" s="44" customFormat="1" ht="18.5" customHeight="1" spans="1:9">
      <c r="A1374" s="54"/>
      <c r="B1374" s="54"/>
      <c r="C1374" s="53" t="s">
        <v>3288</v>
      </c>
      <c r="D1374" s="53" t="s">
        <v>2133</v>
      </c>
      <c r="E1374" s="53" t="s">
        <v>1760</v>
      </c>
      <c r="F1374" s="53" t="s">
        <v>1759</v>
      </c>
      <c r="G1374" s="53" t="s">
        <v>2133</v>
      </c>
      <c r="H1374" s="53" t="s">
        <v>1865</v>
      </c>
      <c r="I1374" s="57">
        <v>1</v>
      </c>
    </row>
    <row r="1375" s="44" customFormat="1" ht="18.5" customHeight="1" spans="1:9">
      <c r="A1375" s="54"/>
      <c r="B1375" s="54"/>
      <c r="C1375" s="53" t="s">
        <v>3288</v>
      </c>
      <c r="D1375" s="53" t="s">
        <v>3290</v>
      </c>
      <c r="E1375" s="53" t="s">
        <v>1831</v>
      </c>
      <c r="F1375" s="53" t="s">
        <v>1830</v>
      </c>
      <c r="G1375" s="53" t="s">
        <v>3290</v>
      </c>
      <c r="H1375" s="53" t="s">
        <v>1865</v>
      </c>
      <c r="I1375" s="57">
        <v>18</v>
      </c>
    </row>
    <row r="1376" s="44" customFormat="1" ht="18.5" customHeight="1" spans="1:9">
      <c r="A1376" s="54"/>
      <c r="B1376" s="54"/>
      <c r="C1376" s="53" t="s">
        <v>3291</v>
      </c>
      <c r="D1376" s="53" t="s">
        <v>3291</v>
      </c>
      <c r="E1376" s="53" t="s">
        <v>2319</v>
      </c>
      <c r="F1376" s="53" t="s">
        <v>2320</v>
      </c>
      <c r="G1376" s="53" t="s">
        <v>3291</v>
      </c>
      <c r="H1376" s="53" t="s">
        <v>1865</v>
      </c>
      <c r="I1376" s="57">
        <v>10</v>
      </c>
    </row>
    <row r="1377" s="44" customFormat="1" ht="18.5" customHeight="1" spans="1:9">
      <c r="A1377" s="54"/>
      <c r="B1377" s="54"/>
      <c r="C1377" s="53" t="s">
        <v>3288</v>
      </c>
      <c r="D1377" s="53" t="s">
        <v>3292</v>
      </c>
      <c r="E1377" s="53" t="s">
        <v>2319</v>
      </c>
      <c r="F1377" s="53" t="s">
        <v>2320</v>
      </c>
      <c r="G1377" s="53" t="s">
        <v>3292</v>
      </c>
      <c r="H1377" s="53" t="s">
        <v>1865</v>
      </c>
      <c r="I1377" s="57">
        <v>10</v>
      </c>
    </row>
    <row r="1378" s="44" customFormat="1" ht="29" customHeight="1" spans="1:9">
      <c r="A1378" s="55"/>
      <c r="B1378" s="55"/>
      <c r="C1378" s="53" t="s">
        <v>3293</v>
      </c>
      <c r="D1378" s="53" t="s">
        <v>3294</v>
      </c>
      <c r="E1378" s="53" t="s">
        <v>3265</v>
      </c>
      <c r="F1378" s="53" t="s">
        <v>3266</v>
      </c>
      <c r="G1378" s="53" t="s">
        <v>3294</v>
      </c>
      <c r="H1378" s="53" t="s">
        <v>1865</v>
      </c>
      <c r="I1378" s="57">
        <v>20</v>
      </c>
    </row>
    <row r="1379" s="44" customFormat="1" ht="18.5" customHeight="1" spans="1:9">
      <c r="A1379" s="52" t="s">
        <v>3295</v>
      </c>
      <c r="B1379" s="52" t="s">
        <v>306</v>
      </c>
      <c r="C1379" s="53" t="s">
        <v>486</v>
      </c>
      <c r="D1379" s="53" t="s">
        <v>1747</v>
      </c>
      <c r="E1379" s="53" t="s">
        <v>1746</v>
      </c>
      <c r="F1379" s="53" t="s">
        <v>1747</v>
      </c>
      <c r="G1379" s="53" t="s">
        <v>1747</v>
      </c>
      <c r="H1379" s="53" t="s">
        <v>2260</v>
      </c>
      <c r="I1379" s="57">
        <v>2.5</v>
      </c>
    </row>
    <row r="1380" s="44" customFormat="1" ht="18.5" customHeight="1" spans="1:9">
      <c r="A1380" s="54"/>
      <c r="B1380" s="54"/>
      <c r="C1380" s="53" t="s">
        <v>486</v>
      </c>
      <c r="D1380" s="53" t="s">
        <v>1874</v>
      </c>
      <c r="E1380" s="53" t="s">
        <v>1875</v>
      </c>
      <c r="F1380" s="53" t="s">
        <v>1874</v>
      </c>
      <c r="G1380" s="53" t="s">
        <v>1874</v>
      </c>
      <c r="H1380" s="53" t="s">
        <v>2260</v>
      </c>
      <c r="I1380" s="57">
        <v>0.6</v>
      </c>
    </row>
    <row r="1381" s="44" customFormat="1" ht="18.5" customHeight="1" spans="1:9">
      <c r="A1381" s="54"/>
      <c r="B1381" s="54"/>
      <c r="C1381" s="53" t="s">
        <v>486</v>
      </c>
      <c r="D1381" s="53" t="s">
        <v>3296</v>
      </c>
      <c r="E1381" s="53" t="s">
        <v>1755</v>
      </c>
      <c r="F1381" s="53" t="s">
        <v>1756</v>
      </c>
      <c r="G1381" s="53" t="s">
        <v>3296</v>
      </c>
      <c r="H1381" s="53" t="s">
        <v>2260</v>
      </c>
      <c r="I1381" s="57">
        <v>1.2</v>
      </c>
    </row>
    <row r="1382" s="44" customFormat="1" ht="18.5" customHeight="1" spans="1:9">
      <c r="A1382" s="54"/>
      <c r="B1382" s="54"/>
      <c r="C1382" s="53" t="s">
        <v>486</v>
      </c>
      <c r="D1382" s="53" t="s">
        <v>1764</v>
      </c>
      <c r="E1382" s="53" t="s">
        <v>1879</v>
      </c>
      <c r="F1382" s="53" t="s">
        <v>1764</v>
      </c>
      <c r="G1382" s="53" t="s">
        <v>1764</v>
      </c>
      <c r="H1382" s="53" t="s">
        <v>2260</v>
      </c>
      <c r="I1382" s="57">
        <v>0.5</v>
      </c>
    </row>
    <row r="1383" s="44" customFormat="1" ht="18.5" customHeight="1" spans="1:9">
      <c r="A1383" s="54"/>
      <c r="B1383" s="54"/>
      <c r="C1383" s="53" t="s">
        <v>486</v>
      </c>
      <c r="D1383" s="53" t="s">
        <v>1763</v>
      </c>
      <c r="E1383" s="53" t="s">
        <v>1762</v>
      </c>
      <c r="F1383" s="53" t="s">
        <v>1763</v>
      </c>
      <c r="G1383" s="53" t="s">
        <v>1763</v>
      </c>
      <c r="H1383" s="53" t="s">
        <v>2260</v>
      </c>
      <c r="I1383" s="57">
        <v>0.1</v>
      </c>
    </row>
    <row r="1384" s="44" customFormat="1" ht="18.5" customHeight="1" spans="1:9">
      <c r="A1384" s="54"/>
      <c r="B1384" s="54"/>
      <c r="C1384" s="53" t="s">
        <v>486</v>
      </c>
      <c r="D1384" s="53" t="s">
        <v>1832</v>
      </c>
      <c r="E1384" s="53" t="s">
        <v>1767</v>
      </c>
      <c r="F1384" s="53" t="s">
        <v>1768</v>
      </c>
      <c r="G1384" s="53" t="s">
        <v>1832</v>
      </c>
      <c r="H1384" s="53" t="s">
        <v>2260</v>
      </c>
      <c r="I1384" s="57">
        <v>1</v>
      </c>
    </row>
    <row r="1385" s="44" customFormat="1" ht="18.5" customHeight="1" spans="1:9">
      <c r="A1385" s="54"/>
      <c r="B1385" s="54"/>
      <c r="C1385" s="53" t="s">
        <v>486</v>
      </c>
      <c r="D1385" s="53" t="s">
        <v>1769</v>
      </c>
      <c r="E1385" s="53" t="s">
        <v>1770</v>
      </c>
      <c r="F1385" s="53" t="s">
        <v>1771</v>
      </c>
      <c r="G1385" s="53" t="s">
        <v>1769</v>
      </c>
      <c r="H1385" s="53" t="s">
        <v>2260</v>
      </c>
      <c r="I1385" s="57">
        <v>2</v>
      </c>
    </row>
    <row r="1386" s="44" customFormat="1" ht="18.5" customHeight="1" spans="1:9">
      <c r="A1386" s="54"/>
      <c r="B1386" s="54"/>
      <c r="C1386" s="53" t="s">
        <v>486</v>
      </c>
      <c r="D1386" s="53" t="s">
        <v>1791</v>
      </c>
      <c r="E1386" s="53" t="s">
        <v>1772</v>
      </c>
      <c r="F1386" s="53" t="s">
        <v>1773</v>
      </c>
      <c r="G1386" s="53" t="s">
        <v>1791</v>
      </c>
      <c r="H1386" s="53" t="s">
        <v>2260</v>
      </c>
      <c r="I1386" s="57">
        <v>4</v>
      </c>
    </row>
    <row r="1387" s="44" customFormat="1" ht="18.5" customHeight="1" spans="1:9">
      <c r="A1387" s="54"/>
      <c r="B1387" s="54"/>
      <c r="C1387" s="53" t="s">
        <v>486</v>
      </c>
      <c r="D1387" s="53" t="s">
        <v>1779</v>
      </c>
      <c r="E1387" s="53" t="s">
        <v>1775</v>
      </c>
      <c r="F1387" s="53" t="s">
        <v>1776</v>
      </c>
      <c r="G1387" s="53" t="s">
        <v>1779</v>
      </c>
      <c r="H1387" s="53" t="s">
        <v>2260</v>
      </c>
      <c r="I1387" s="57">
        <v>10</v>
      </c>
    </row>
    <row r="1388" s="44" customFormat="1" ht="18.5" customHeight="1" spans="1:9">
      <c r="A1388" s="54"/>
      <c r="B1388" s="54"/>
      <c r="C1388" s="53" t="s">
        <v>486</v>
      </c>
      <c r="D1388" s="53" t="s">
        <v>1782</v>
      </c>
      <c r="E1388" s="53" t="s">
        <v>1792</v>
      </c>
      <c r="F1388" s="53" t="s">
        <v>1782</v>
      </c>
      <c r="G1388" s="53" t="s">
        <v>1782</v>
      </c>
      <c r="H1388" s="53" t="s">
        <v>2260</v>
      </c>
      <c r="I1388" s="57">
        <v>8</v>
      </c>
    </row>
    <row r="1389" s="44" customFormat="1" ht="18.5" customHeight="1" spans="1:9">
      <c r="A1389" s="54"/>
      <c r="B1389" s="54"/>
      <c r="C1389" s="53" t="s">
        <v>486</v>
      </c>
      <c r="D1389" s="53" t="s">
        <v>3297</v>
      </c>
      <c r="E1389" s="53" t="s">
        <v>2254</v>
      </c>
      <c r="F1389" s="53" t="s">
        <v>2255</v>
      </c>
      <c r="G1389" s="53" t="s">
        <v>1833</v>
      </c>
      <c r="H1389" s="53" t="s">
        <v>2260</v>
      </c>
      <c r="I1389" s="57">
        <v>3</v>
      </c>
    </row>
    <row r="1390" s="44" customFormat="1" ht="18.5" customHeight="1" spans="1:9">
      <c r="A1390" s="54"/>
      <c r="B1390" s="54"/>
      <c r="C1390" s="53" t="s">
        <v>486</v>
      </c>
      <c r="D1390" s="53" t="s">
        <v>1933</v>
      </c>
      <c r="E1390" s="53" t="s">
        <v>1932</v>
      </c>
      <c r="F1390" s="53" t="s">
        <v>1933</v>
      </c>
      <c r="G1390" s="53" t="s">
        <v>1933</v>
      </c>
      <c r="H1390" s="53" t="s">
        <v>2260</v>
      </c>
      <c r="I1390" s="57">
        <v>4</v>
      </c>
    </row>
    <row r="1391" s="44" customFormat="1" ht="18.5" customHeight="1" spans="1:9">
      <c r="A1391" s="55"/>
      <c r="B1391" s="55"/>
      <c r="C1391" s="53" t="s">
        <v>486</v>
      </c>
      <c r="D1391" s="53" t="s">
        <v>555</v>
      </c>
      <c r="E1391" s="53" t="s">
        <v>1860</v>
      </c>
      <c r="F1391" s="53" t="s">
        <v>1859</v>
      </c>
      <c r="G1391" s="53" t="s">
        <v>555</v>
      </c>
      <c r="H1391" s="53" t="s">
        <v>2260</v>
      </c>
      <c r="I1391" s="57">
        <v>15</v>
      </c>
    </row>
    <row r="1392" s="44" customFormat="1" ht="18.5" customHeight="1" spans="1:9">
      <c r="A1392" s="52" t="s">
        <v>3298</v>
      </c>
      <c r="B1392" s="52" t="s">
        <v>307</v>
      </c>
      <c r="C1392" s="53" t="s">
        <v>486</v>
      </c>
      <c r="D1392" s="53" t="s">
        <v>1747</v>
      </c>
      <c r="E1392" s="53" t="s">
        <v>1746</v>
      </c>
      <c r="F1392" s="53" t="s">
        <v>1747</v>
      </c>
      <c r="G1392" s="53" t="s">
        <v>1747</v>
      </c>
      <c r="H1392" s="53" t="s">
        <v>2440</v>
      </c>
      <c r="I1392" s="57">
        <v>2</v>
      </c>
    </row>
    <row r="1393" s="44" customFormat="1" ht="18.5" customHeight="1" spans="1:9">
      <c r="A1393" s="54"/>
      <c r="B1393" s="54"/>
      <c r="C1393" s="53" t="s">
        <v>486</v>
      </c>
      <c r="D1393" s="53" t="s">
        <v>1787</v>
      </c>
      <c r="E1393" s="53" t="s">
        <v>1788</v>
      </c>
      <c r="F1393" s="53" t="s">
        <v>1787</v>
      </c>
      <c r="G1393" s="53" t="s">
        <v>1787</v>
      </c>
      <c r="H1393" s="53" t="s">
        <v>2440</v>
      </c>
      <c r="I1393" s="57">
        <v>2</v>
      </c>
    </row>
    <row r="1394" s="44" customFormat="1" ht="18.5" customHeight="1" spans="1:9">
      <c r="A1394" s="54"/>
      <c r="B1394" s="54"/>
      <c r="C1394" s="53" t="s">
        <v>486</v>
      </c>
      <c r="D1394" s="53" t="s">
        <v>1874</v>
      </c>
      <c r="E1394" s="53" t="s">
        <v>1875</v>
      </c>
      <c r="F1394" s="53" t="s">
        <v>1874</v>
      </c>
      <c r="G1394" s="53" t="s">
        <v>1874</v>
      </c>
      <c r="H1394" s="53" t="s">
        <v>2440</v>
      </c>
      <c r="I1394" s="57">
        <v>1</v>
      </c>
    </row>
    <row r="1395" s="44" customFormat="1" ht="18.5" customHeight="1" spans="1:9">
      <c r="A1395" s="54"/>
      <c r="B1395" s="54"/>
      <c r="C1395" s="53" t="s">
        <v>486</v>
      </c>
      <c r="D1395" s="53" t="s">
        <v>1756</v>
      </c>
      <c r="E1395" s="53" t="s">
        <v>1755</v>
      </c>
      <c r="F1395" s="53" t="s">
        <v>1756</v>
      </c>
      <c r="G1395" s="53" t="s">
        <v>1756</v>
      </c>
      <c r="H1395" s="53" t="s">
        <v>2440</v>
      </c>
      <c r="I1395" s="57">
        <v>1</v>
      </c>
    </row>
    <row r="1396" s="44" customFormat="1" ht="18.5" customHeight="1" spans="1:9">
      <c r="A1396" s="54"/>
      <c r="B1396" s="54"/>
      <c r="C1396" s="53" t="s">
        <v>486</v>
      </c>
      <c r="D1396" s="53" t="s">
        <v>1992</v>
      </c>
      <c r="E1396" s="53" t="s">
        <v>1993</v>
      </c>
      <c r="F1396" s="53" t="s">
        <v>1992</v>
      </c>
      <c r="G1396" s="53" t="s">
        <v>1992</v>
      </c>
      <c r="H1396" s="53" t="s">
        <v>2440</v>
      </c>
      <c r="I1396" s="57">
        <v>1</v>
      </c>
    </row>
    <row r="1397" s="44" customFormat="1" ht="18.5" customHeight="1" spans="1:9">
      <c r="A1397" s="54"/>
      <c r="B1397" s="54"/>
      <c r="C1397" s="53" t="s">
        <v>486</v>
      </c>
      <c r="D1397" s="53" t="s">
        <v>2248</v>
      </c>
      <c r="E1397" s="53" t="s">
        <v>2247</v>
      </c>
      <c r="F1397" s="53" t="s">
        <v>2248</v>
      </c>
      <c r="G1397" s="53" t="s">
        <v>2248</v>
      </c>
      <c r="H1397" s="53" t="s">
        <v>2440</v>
      </c>
      <c r="I1397" s="57">
        <v>1</v>
      </c>
    </row>
    <row r="1398" s="44" customFormat="1" ht="18.5" customHeight="1" spans="1:9">
      <c r="A1398" s="54"/>
      <c r="B1398" s="54"/>
      <c r="C1398" s="53" t="s">
        <v>486</v>
      </c>
      <c r="D1398" s="53" t="s">
        <v>1764</v>
      </c>
      <c r="E1398" s="53" t="s">
        <v>1879</v>
      </c>
      <c r="F1398" s="53" t="s">
        <v>1764</v>
      </c>
      <c r="G1398" s="53" t="s">
        <v>1764</v>
      </c>
      <c r="H1398" s="53" t="s">
        <v>2440</v>
      </c>
      <c r="I1398" s="57">
        <v>1</v>
      </c>
    </row>
    <row r="1399" s="44" customFormat="1" ht="18.5" customHeight="1" spans="1:9">
      <c r="A1399" s="54"/>
      <c r="B1399" s="54"/>
      <c r="C1399" s="53" t="s">
        <v>486</v>
      </c>
      <c r="D1399" s="53" t="s">
        <v>1819</v>
      </c>
      <c r="E1399" s="53" t="s">
        <v>1820</v>
      </c>
      <c r="F1399" s="53" t="s">
        <v>1819</v>
      </c>
      <c r="G1399" s="53" t="s">
        <v>1819</v>
      </c>
      <c r="H1399" s="53" t="s">
        <v>2440</v>
      </c>
      <c r="I1399" s="57">
        <v>0.5</v>
      </c>
    </row>
    <row r="1400" s="44" customFormat="1" ht="18.5" customHeight="1" spans="1:9">
      <c r="A1400" s="54"/>
      <c r="B1400" s="54"/>
      <c r="C1400" s="53" t="s">
        <v>486</v>
      </c>
      <c r="D1400" s="53" t="s">
        <v>1823</v>
      </c>
      <c r="E1400" s="53" t="s">
        <v>1822</v>
      </c>
      <c r="F1400" s="53" t="s">
        <v>1823</v>
      </c>
      <c r="G1400" s="53" t="s">
        <v>1823</v>
      </c>
      <c r="H1400" s="53" t="s">
        <v>2440</v>
      </c>
      <c r="I1400" s="57">
        <v>0.5</v>
      </c>
    </row>
    <row r="1401" s="44" customFormat="1" ht="18.5" customHeight="1" spans="1:9">
      <c r="A1401" s="54"/>
      <c r="B1401" s="54"/>
      <c r="C1401" s="53" t="s">
        <v>486</v>
      </c>
      <c r="D1401" s="53" t="s">
        <v>1758</v>
      </c>
      <c r="E1401" s="53" t="s">
        <v>1757</v>
      </c>
      <c r="F1401" s="53" t="s">
        <v>1758</v>
      </c>
      <c r="G1401" s="53" t="s">
        <v>1758</v>
      </c>
      <c r="H1401" s="53" t="s">
        <v>2440</v>
      </c>
      <c r="I1401" s="57">
        <v>1</v>
      </c>
    </row>
    <row r="1402" s="44" customFormat="1" ht="18.5" customHeight="1" spans="1:9">
      <c r="A1402" s="54"/>
      <c r="B1402" s="54"/>
      <c r="C1402" s="53" t="s">
        <v>486</v>
      </c>
      <c r="D1402" s="53" t="s">
        <v>1824</v>
      </c>
      <c r="E1402" s="53" t="s">
        <v>1825</v>
      </c>
      <c r="F1402" s="53" t="s">
        <v>1824</v>
      </c>
      <c r="G1402" s="53" t="s">
        <v>1824</v>
      </c>
      <c r="H1402" s="53" t="s">
        <v>2440</v>
      </c>
      <c r="I1402" s="57">
        <v>1</v>
      </c>
    </row>
    <row r="1403" s="44" customFormat="1" ht="18.5" customHeight="1" spans="1:9">
      <c r="A1403" s="54"/>
      <c r="B1403" s="54"/>
      <c r="C1403" s="53" t="s">
        <v>486</v>
      </c>
      <c r="D1403" s="53" t="s">
        <v>1759</v>
      </c>
      <c r="E1403" s="53" t="s">
        <v>1760</v>
      </c>
      <c r="F1403" s="53" t="s">
        <v>1759</v>
      </c>
      <c r="G1403" s="53" t="s">
        <v>1759</v>
      </c>
      <c r="H1403" s="53" t="s">
        <v>2440</v>
      </c>
      <c r="I1403" s="57">
        <v>2</v>
      </c>
    </row>
    <row r="1404" s="44" customFormat="1" ht="18.5" customHeight="1" spans="1:9">
      <c r="A1404" s="54"/>
      <c r="B1404" s="54"/>
      <c r="C1404" s="53" t="s">
        <v>486</v>
      </c>
      <c r="D1404" s="53" t="s">
        <v>1884</v>
      </c>
      <c r="E1404" s="53" t="s">
        <v>1885</v>
      </c>
      <c r="F1404" s="53" t="s">
        <v>1884</v>
      </c>
      <c r="G1404" s="53" t="s">
        <v>1884</v>
      </c>
      <c r="H1404" s="53" t="s">
        <v>2440</v>
      </c>
      <c r="I1404" s="57">
        <v>0.5</v>
      </c>
    </row>
    <row r="1405" s="44" customFormat="1" ht="18.5" customHeight="1" spans="1:9">
      <c r="A1405" s="54"/>
      <c r="B1405" s="54"/>
      <c r="C1405" s="53" t="s">
        <v>486</v>
      </c>
      <c r="D1405" s="53" t="s">
        <v>2628</v>
      </c>
      <c r="E1405" s="53" t="s">
        <v>2629</v>
      </c>
      <c r="F1405" s="53" t="s">
        <v>2628</v>
      </c>
      <c r="G1405" s="53" t="s">
        <v>2628</v>
      </c>
      <c r="H1405" s="53" t="s">
        <v>2440</v>
      </c>
      <c r="I1405" s="57">
        <v>1.5</v>
      </c>
    </row>
    <row r="1406" s="44" customFormat="1" ht="18.5" customHeight="1" spans="1:9">
      <c r="A1406" s="54"/>
      <c r="B1406" s="54"/>
      <c r="C1406" s="53" t="s">
        <v>486</v>
      </c>
      <c r="D1406" s="53" t="s">
        <v>1763</v>
      </c>
      <c r="E1406" s="53" t="s">
        <v>1762</v>
      </c>
      <c r="F1406" s="53" t="s">
        <v>1763</v>
      </c>
      <c r="G1406" s="53" t="s">
        <v>1763</v>
      </c>
      <c r="H1406" s="53" t="s">
        <v>2440</v>
      </c>
      <c r="I1406" s="57">
        <v>0.4</v>
      </c>
    </row>
    <row r="1407" s="44" customFormat="1" ht="18.5" customHeight="1" spans="1:9">
      <c r="A1407" s="54"/>
      <c r="B1407" s="54"/>
      <c r="C1407" s="53" t="s">
        <v>486</v>
      </c>
      <c r="D1407" s="53" t="s">
        <v>1827</v>
      </c>
      <c r="E1407" s="53" t="s">
        <v>1828</v>
      </c>
      <c r="F1407" s="53" t="s">
        <v>1829</v>
      </c>
      <c r="G1407" s="53" t="s">
        <v>1827</v>
      </c>
      <c r="H1407" s="53" t="s">
        <v>2440</v>
      </c>
      <c r="I1407" s="57">
        <v>4</v>
      </c>
    </row>
    <row r="1408" s="44" customFormat="1" ht="18.5" customHeight="1" spans="1:9">
      <c r="A1408" s="54"/>
      <c r="B1408" s="54"/>
      <c r="C1408" s="53" t="s">
        <v>486</v>
      </c>
      <c r="D1408" s="53" t="s">
        <v>1832</v>
      </c>
      <c r="E1408" s="53" t="s">
        <v>1767</v>
      </c>
      <c r="F1408" s="53" t="s">
        <v>1768</v>
      </c>
      <c r="G1408" s="53" t="s">
        <v>1832</v>
      </c>
      <c r="H1408" s="53" t="s">
        <v>2440</v>
      </c>
      <c r="I1408" s="57">
        <v>1</v>
      </c>
    </row>
    <row r="1409" s="44" customFormat="1" ht="18.5" customHeight="1" spans="1:9">
      <c r="A1409" s="54"/>
      <c r="B1409" s="54"/>
      <c r="C1409" s="53" t="s">
        <v>486</v>
      </c>
      <c r="D1409" s="53" t="s">
        <v>1892</v>
      </c>
      <c r="E1409" s="53" t="s">
        <v>1893</v>
      </c>
      <c r="F1409" s="53" t="s">
        <v>1892</v>
      </c>
      <c r="G1409" s="53" t="s">
        <v>1892</v>
      </c>
      <c r="H1409" s="53" t="s">
        <v>2440</v>
      </c>
      <c r="I1409" s="57">
        <v>0.5</v>
      </c>
    </row>
    <row r="1410" s="44" customFormat="1" ht="18.5" customHeight="1" spans="1:9">
      <c r="A1410" s="54"/>
      <c r="B1410" s="54"/>
      <c r="C1410" s="53" t="s">
        <v>486</v>
      </c>
      <c r="D1410" s="53" t="s">
        <v>1769</v>
      </c>
      <c r="E1410" s="53" t="s">
        <v>1770</v>
      </c>
      <c r="F1410" s="53" t="s">
        <v>1771</v>
      </c>
      <c r="G1410" s="53" t="s">
        <v>1769</v>
      </c>
      <c r="H1410" s="53" t="s">
        <v>2440</v>
      </c>
      <c r="I1410" s="57">
        <v>0.5</v>
      </c>
    </row>
    <row r="1411" s="44" customFormat="1" ht="18.5" customHeight="1" spans="1:9">
      <c r="A1411" s="54"/>
      <c r="B1411" s="54"/>
      <c r="C1411" s="53" t="s">
        <v>486</v>
      </c>
      <c r="D1411" s="53" t="s">
        <v>1791</v>
      </c>
      <c r="E1411" s="53" t="s">
        <v>1809</v>
      </c>
      <c r="F1411" s="53" t="s">
        <v>1810</v>
      </c>
      <c r="G1411" s="53" t="s">
        <v>1791</v>
      </c>
      <c r="H1411" s="53" t="s">
        <v>2440</v>
      </c>
      <c r="I1411" s="57">
        <v>0.5</v>
      </c>
    </row>
    <row r="1412" s="44" customFormat="1" ht="18.5" customHeight="1" spans="1:9">
      <c r="A1412" s="54"/>
      <c r="B1412" s="54"/>
      <c r="C1412" s="53" t="s">
        <v>486</v>
      </c>
      <c r="D1412" s="53" t="s">
        <v>1897</v>
      </c>
      <c r="E1412" s="53" t="s">
        <v>1898</v>
      </c>
      <c r="F1412" s="53" t="s">
        <v>1897</v>
      </c>
      <c r="G1412" s="53" t="s">
        <v>1897</v>
      </c>
      <c r="H1412" s="53" t="s">
        <v>2440</v>
      </c>
      <c r="I1412" s="57">
        <v>3</v>
      </c>
    </row>
    <row r="1413" s="44" customFormat="1" ht="18.5" customHeight="1" spans="1:9">
      <c r="A1413" s="54"/>
      <c r="B1413" s="54"/>
      <c r="C1413" s="53" t="s">
        <v>486</v>
      </c>
      <c r="D1413" s="53" t="s">
        <v>1782</v>
      </c>
      <c r="E1413" s="53" t="s">
        <v>1792</v>
      </c>
      <c r="F1413" s="53" t="s">
        <v>1782</v>
      </c>
      <c r="G1413" s="53" t="s">
        <v>1782</v>
      </c>
      <c r="H1413" s="53" t="s">
        <v>2440</v>
      </c>
      <c r="I1413" s="57">
        <v>3</v>
      </c>
    </row>
    <row r="1414" s="44" customFormat="1" ht="29" customHeight="1" spans="1:9">
      <c r="A1414" s="54"/>
      <c r="B1414" s="54"/>
      <c r="C1414" s="53" t="s">
        <v>486</v>
      </c>
      <c r="D1414" s="53" t="s">
        <v>1833</v>
      </c>
      <c r="E1414" s="53" t="s">
        <v>1899</v>
      </c>
      <c r="F1414" s="53" t="s">
        <v>1900</v>
      </c>
      <c r="G1414" s="53" t="s">
        <v>1833</v>
      </c>
      <c r="H1414" s="53" t="s">
        <v>2440</v>
      </c>
      <c r="I1414" s="57">
        <v>0.1</v>
      </c>
    </row>
    <row r="1415" s="44" customFormat="1" ht="18.5" customHeight="1" spans="1:9">
      <c r="A1415" s="54"/>
      <c r="B1415" s="54"/>
      <c r="C1415" s="53" t="s">
        <v>486</v>
      </c>
      <c r="D1415" s="53" t="s">
        <v>1933</v>
      </c>
      <c r="E1415" s="53" t="s">
        <v>1932</v>
      </c>
      <c r="F1415" s="53" t="s">
        <v>1933</v>
      </c>
      <c r="G1415" s="53" t="s">
        <v>1933</v>
      </c>
      <c r="H1415" s="53" t="s">
        <v>1865</v>
      </c>
      <c r="I1415" s="57">
        <v>3</v>
      </c>
    </row>
    <row r="1416" s="44" customFormat="1" ht="18.5" customHeight="1" spans="1:9">
      <c r="A1416" s="54"/>
      <c r="B1416" s="54"/>
      <c r="C1416" s="53" t="s">
        <v>486</v>
      </c>
      <c r="D1416" s="53" t="s">
        <v>1812</v>
      </c>
      <c r="E1416" s="53" t="s">
        <v>1813</v>
      </c>
      <c r="F1416" s="53" t="s">
        <v>1812</v>
      </c>
      <c r="G1416" s="53" t="s">
        <v>1812</v>
      </c>
      <c r="H1416" s="53" t="s">
        <v>2274</v>
      </c>
      <c r="I1416" s="57">
        <v>1</v>
      </c>
    </row>
    <row r="1417" s="44" customFormat="1" ht="18.5" customHeight="1" spans="1:9">
      <c r="A1417" s="54"/>
      <c r="B1417" s="54"/>
      <c r="C1417" s="53" t="s">
        <v>486</v>
      </c>
      <c r="D1417" s="53" t="s">
        <v>1937</v>
      </c>
      <c r="E1417" s="53" t="s">
        <v>1936</v>
      </c>
      <c r="F1417" s="53" t="s">
        <v>1937</v>
      </c>
      <c r="G1417" s="53" t="s">
        <v>1937</v>
      </c>
      <c r="H1417" s="53" t="s">
        <v>2274</v>
      </c>
      <c r="I1417" s="57">
        <v>1</v>
      </c>
    </row>
    <row r="1418" s="44" customFormat="1" ht="18.5" customHeight="1" spans="1:9">
      <c r="A1418" s="54"/>
      <c r="B1418" s="54"/>
      <c r="C1418" s="53" t="s">
        <v>486</v>
      </c>
      <c r="D1418" s="53" t="s">
        <v>1779</v>
      </c>
      <c r="E1418" s="53" t="s">
        <v>1801</v>
      </c>
      <c r="F1418" s="53" t="s">
        <v>1779</v>
      </c>
      <c r="G1418" s="53" t="s">
        <v>1779</v>
      </c>
      <c r="H1418" s="53" t="s">
        <v>2274</v>
      </c>
      <c r="I1418" s="57">
        <v>18</v>
      </c>
    </row>
    <row r="1419" s="44" customFormat="1" ht="18.5" customHeight="1" spans="1:9">
      <c r="A1419" s="55"/>
      <c r="B1419" s="55"/>
      <c r="C1419" s="53" t="s">
        <v>486</v>
      </c>
      <c r="D1419" s="53" t="s">
        <v>1859</v>
      </c>
      <c r="E1419" s="53" t="s">
        <v>1860</v>
      </c>
      <c r="F1419" s="53" t="s">
        <v>1859</v>
      </c>
      <c r="G1419" s="53" t="s">
        <v>1859</v>
      </c>
      <c r="H1419" s="53" t="s">
        <v>1865</v>
      </c>
      <c r="I1419" s="57">
        <v>15</v>
      </c>
    </row>
    <row r="1420" s="44" customFormat="1" ht="18.5" customHeight="1" spans="1:9">
      <c r="A1420" s="52" t="s">
        <v>3299</v>
      </c>
      <c r="B1420" s="52" t="s">
        <v>309</v>
      </c>
      <c r="C1420" s="53" t="s">
        <v>486</v>
      </c>
      <c r="D1420" s="53" t="s">
        <v>3300</v>
      </c>
      <c r="E1420" s="53" t="s">
        <v>1775</v>
      </c>
      <c r="F1420" s="53" t="s">
        <v>1776</v>
      </c>
      <c r="G1420" s="53" t="s">
        <v>3300</v>
      </c>
      <c r="H1420" s="53" t="s">
        <v>3301</v>
      </c>
      <c r="I1420" s="57">
        <v>3.5</v>
      </c>
    </row>
    <row r="1421" s="44" customFormat="1" ht="18.5" customHeight="1" spans="1:9">
      <c r="A1421" s="54"/>
      <c r="B1421" s="54"/>
      <c r="C1421" s="53" t="s">
        <v>486</v>
      </c>
      <c r="D1421" s="53" t="s">
        <v>1791</v>
      </c>
      <c r="E1421" s="53" t="s">
        <v>1809</v>
      </c>
      <c r="F1421" s="53" t="s">
        <v>1810</v>
      </c>
      <c r="G1421" s="53" t="s">
        <v>1791</v>
      </c>
      <c r="H1421" s="53" t="s">
        <v>1761</v>
      </c>
      <c r="I1421" s="57">
        <v>2</v>
      </c>
    </row>
    <row r="1422" s="44" customFormat="1" ht="18.5" customHeight="1" spans="1:9">
      <c r="A1422" s="54"/>
      <c r="B1422" s="54"/>
      <c r="C1422" s="53" t="s">
        <v>486</v>
      </c>
      <c r="D1422" s="53" t="s">
        <v>3302</v>
      </c>
      <c r="E1422" s="53" t="s">
        <v>2078</v>
      </c>
      <c r="F1422" s="53" t="s">
        <v>2077</v>
      </c>
      <c r="G1422" s="53" t="s">
        <v>3302</v>
      </c>
      <c r="H1422" s="53" t="s">
        <v>1761</v>
      </c>
      <c r="I1422" s="57">
        <v>2</v>
      </c>
    </row>
    <row r="1423" s="44" customFormat="1" ht="18.5" customHeight="1" spans="1:9">
      <c r="A1423" s="54"/>
      <c r="B1423" s="54"/>
      <c r="C1423" s="53" t="s">
        <v>486</v>
      </c>
      <c r="D1423" s="53" t="s">
        <v>3303</v>
      </c>
      <c r="E1423" s="53" t="s">
        <v>2078</v>
      </c>
      <c r="F1423" s="53" t="s">
        <v>2077</v>
      </c>
      <c r="G1423" s="53" t="s">
        <v>3303</v>
      </c>
      <c r="H1423" s="53" t="s">
        <v>1761</v>
      </c>
      <c r="I1423" s="57">
        <v>2</v>
      </c>
    </row>
    <row r="1424" s="44" customFormat="1" ht="18.5" customHeight="1" spans="1:9">
      <c r="A1424" s="55"/>
      <c r="B1424" s="55"/>
      <c r="C1424" s="53" t="s">
        <v>486</v>
      </c>
      <c r="D1424" s="53" t="s">
        <v>1933</v>
      </c>
      <c r="E1424" s="53" t="s">
        <v>1907</v>
      </c>
      <c r="F1424" s="53" t="s">
        <v>1908</v>
      </c>
      <c r="G1424" s="53" t="s">
        <v>1933</v>
      </c>
      <c r="H1424" s="53" t="s">
        <v>1761</v>
      </c>
      <c r="I1424" s="57">
        <v>5</v>
      </c>
    </row>
    <row r="1425" s="44" customFormat="1" ht="18.5" customHeight="1" spans="1:9">
      <c r="A1425" s="52" t="s">
        <v>3304</v>
      </c>
      <c r="B1425" s="52" t="s">
        <v>310</v>
      </c>
      <c r="C1425" s="53" t="s">
        <v>3291</v>
      </c>
      <c r="D1425" s="53" t="s">
        <v>3305</v>
      </c>
      <c r="E1425" s="53" t="s">
        <v>1746</v>
      </c>
      <c r="F1425" s="53" t="s">
        <v>1747</v>
      </c>
      <c r="G1425" s="53" t="s">
        <v>3306</v>
      </c>
      <c r="H1425" s="53" t="s">
        <v>2192</v>
      </c>
      <c r="I1425" s="57">
        <v>2.1</v>
      </c>
    </row>
    <row r="1426" s="44" customFormat="1" ht="18.5" customHeight="1" spans="1:9">
      <c r="A1426" s="54"/>
      <c r="B1426" s="54"/>
      <c r="C1426" s="53" t="s">
        <v>3288</v>
      </c>
      <c r="D1426" s="53" t="s">
        <v>3307</v>
      </c>
      <c r="E1426" s="53" t="s">
        <v>1788</v>
      </c>
      <c r="F1426" s="53" t="s">
        <v>1787</v>
      </c>
      <c r="G1426" s="53" t="s">
        <v>3308</v>
      </c>
      <c r="H1426" s="53" t="s">
        <v>2192</v>
      </c>
      <c r="I1426" s="57">
        <v>0.8</v>
      </c>
    </row>
    <row r="1427" s="44" customFormat="1" ht="18.5" customHeight="1" spans="1:9">
      <c r="A1427" s="54"/>
      <c r="B1427" s="54"/>
      <c r="C1427" s="53" t="s">
        <v>3291</v>
      </c>
      <c r="D1427" s="53" t="s">
        <v>2626</v>
      </c>
      <c r="E1427" s="53" t="s">
        <v>1760</v>
      </c>
      <c r="F1427" s="53" t="s">
        <v>1759</v>
      </c>
      <c r="G1427" s="53" t="s">
        <v>3309</v>
      </c>
      <c r="H1427" s="53" t="s">
        <v>2192</v>
      </c>
      <c r="I1427" s="57">
        <v>0.5</v>
      </c>
    </row>
    <row r="1428" s="44" customFormat="1" ht="18.5" customHeight="1" spans="1:9">
      <c r="A1428" s="54"/>
      <c r="B1428" s="54"/>
      <c r="C1428" s="53" t="s">
        <v>3291</v>
      </c>
      <c r="D1428" s="53" t="s">
        <v>2631</v>
      </c>
      <c r="E1428" s="53" t="s">
        <v>1762</v>
      </c>
      <c r="F1428" s="53" t="s">
        <v>1763</v>
      </c>
      <c r="G1428" s="53" t="s">
        <v>3310</v>
      </c>
      <c r="H1428" s="53" t="s">
        <v>2192</v>
      </c>
      <c r="I1428" s="57">
        <v>0.2</v>
      </c>
    </row>
    <row r="1429" s="44" customFormat="1" ht="18.5" customHeight="1" spans="1:9">
      <c r="A1429" s="54"/>
      <c r="B1429" s="54"/>
      <c r="C1429" s="53" t="s">
        <v>3288</v>
      </c>
      <c r="D1429" s="53" t="s">
        <v>2135</v>
      </c>
      <c r="E1429" s="53" t="s">
        <v>1765</v>
      </c>
      <c r="F1429" s="53" t="s">
        <v>1766</v>
      </c>
      <c r="G1429" s="53" t="s">
        <v>3311</v>
      </c>
      <c r="H1429" s="53" t="s">
        <v>2192</v>
      </c>
      <c r="I1429" s="57">
        <v>0.5</v>
      </c>
    </row>
    <row r="1430" s="44" customFormat="1" ht="18.5" customHeight="1" spans="1:9">
      <c r="A1430" s="54"/>
      <c r="B1430" s="54"/>
      <c r="C1430" s="53" t="s">
        <v>3291</v>
      </c>
      <c r="D1430" s="53" t="s">
        <v>3312</v>
      </c>
      <c r="E1430" s="53" t="s">
        <v>1765</v>
      </c>
      <c r="F1430" s="53" t="s">
        <v>1766</v>
      </c>
      <c r="G1430" s="53" t="s">
        <v>3313</v>
      </c>
      <c r="H1430" s="53" t="s">
        <v>2192</v>
      </c>
      <c r="I1430" s="57">
        <v>0.5</v>
      </c>
    </row>
    <row r="1431" s="44" customFormat="1" ht="18.5" customHeight="1" spans="1:9">
      <c r="A1431" s="54"/>
      <c r="B1431" s="54"/>
      <c r="C1431" s="53" t="s">
        <v>3291</v>
      </c>
      <c r="D1431" s="53" t="s">
        <v>1791</v>
      </c>
      <c r="E1431" s="53" t="s">
        <v>1772</v>
      </c>
      <c r="F1431" s="53" t="s">
        <v>1773</v>
      </c>
      <c r="G1431" s="53" t="s">
        <v>3314</v>
      </c>
      <c r="H1431" s="53" t="s">
        <v>1865</v>
      </c>
      <c r="I1431" s="57">
        <v>0.3</v>
      </c>
    </row>
    <row r="1432" s="44" customFormat="1" ht="18.5" customHeight="1" spans="1:9">
      <c r="A1432" s="55"/>
      <c r="B1432" s="55"/>
      <c r="C1432" s="53" t="s">
        <v>3288</v>
      </c>
      <c r="D1432" s="53" t="s">
        <v>1779</v>
      </c>
      <c r="E1432" s="53" t="s">
        <v>3315</v>
      </c>
      <c r="F1432" s="53" t="s">
        <v>3316</v>
      </c>
      <c r="G1432" s="53" t="s">
        <v>3317</v>
      </c>
      <c r="H1432" s="53" t="s">
        <v>1865</v>
      </c>
      <c r="I1432" s="57">
        <v>1.5</v>
      </c>
    </row>
    <row r="1433" s="44" customFormat="1" ht="29" customHeight="1" spans="1:9">
      <c r="A1433" s="52" t="s">
        <v>3318</v>
      </c>
      <c r="B1433" s="52" t="s">
        <v>312</v>
      </c>
      <c r="C1433" s="53" t="s">
        <v>3291</v>
      </c>
      <c r="D1433" s="53" t="s">
        <v>3319</v>
      </c>
      <c r="E1433" s="53" t="s">
        <v>1746</v>
      </c>
      <c r="F1433" s="53" t="s">
        <v>1747</v>
      </c>
      <c r="G1433" s="53" t="s">
        <v>3320</v>
      </c>
      <c r="H1433" s="53" t="s">
        <v>2164</v>
      </c>
      <c r="I1433" s="57">
        <v>1.8</v>
      </c>
    </row>
    <row r="1434" s="44" customFormat="1" ht="29" customHeight="1" spans="1:9">
      <c r="A1434" s="54"/>
      <c r="B1434" s="54"/>
      <c r="C1434" s="53" t="s">
        <v>3321</v>
      </c>
      <c r="D1434" s="53" t="s">
        <v>3322</v>
      </c>
      <c r="E1434" s="53" t="s">
        <v>1875</v>
      </c>
      <c r="F1434" s="53" t="s">
        <v>1874</v>
      </c>
      <c r="G1434" s="53" t="s">
        <v>3323</v>
      </c>
      <c r="H1434" s="53" t="s">
        <v>3324</v>
      </c>
      <c r="I1434" s="57">
        <v>1</v>
      </c>
    </row>
    <row r="1435" s="44" customFormat="1" ht="29" customHeight="1" spans="1:9">
      <c r="A1435" s="54"/>
      <c r="B1435" s="54"/>
      <c r="C1435" s="53" t="s">
        <v>3321</v>
      </c>
      <c r="D1435" s="53" t="s">
        <v>3325</v>
      </c>
      <c r="E1435" s="53" t="s">
        <v>1879</v>
      </c>
      <c r="F1435" s="53" t="s">
        <v>1764</v>
      </c>
      <c r="G1435" s="53" t="s">
        <v>312</v>
      </c>
      <c r="H1435" s="53" t="s">
        <v>2016</v>
      </c>
      <c r="I1435" s="57">
        <v>1</v>
      </c>
    </row>
    <row r="1436" s="44" customFormat="1" ht="29" customHeight="1" spans="1:9">
      <c r="A1436" s="54"/>
      <c r="B1436" s="54"/>
      <c r="C1436" s="53" t="s">
        <v>3321</v>
      </c>
      <c r="D1436" s="53" t="s">
        <v>3326</v>
      </c>
      <c r="E1436" s="53" t="s">
        <v>1757</v>
      </c>
      <c r="F1436" s="53" t="s">
        <v>1758</v>
      </c>
      <c r="G1436" s="53" t="s">
        <v>3327</v>
      </c>
      <c r="H1436" s="53" t="s">
        <v>2798</v>
      </c>
      <c r="I1436" s="57">
        <v>1</v>
      </c>
    </row>
    <row r="1437" s="44" customFormat="1" ht="29" customHeight="1" spans="1:9">
      <c r="A1437" s="54"/>
      <c r="B1437" s="54"/>
      <c r="C1437" s="53" t="s">
        <v>3321</v>
      </c>
      <c r="D1437" s="53" t="s">
        <v>3328</v>
      </c>
      <c r="E1437" s="53" t="s">
        <v>1762</v>
      </c>
      <c r="F1437" s="53" t="s">
        <v>1763</v>
      </c>
      <c r="G1437" s="53" t="s">
        <v>312</v>
      </c>
      <c r="H1437" s="53" t="s">
        <v>2829</v>
      </c>
      <c r="I1437" s="57">
        <v>1</v>
      </c>
    </row>
    <row r="1438" s="44" customFormat="1" ht="29" customHeight="1" spans="1:9">
      <c r="A1438" s="54"/>
      <c r="B1438" s="54"/>
      <c r="C1438" s="53" t="s">
        <v>486</v>
      </c>
      <c r="D1438" s="53" t="s">
        <v>3329</v>
      </c>
      <c r="E1438" s="53" t="s">
        <v>1767</v>
      </c>
      <c r="F1438" s="53" t="s">
        <v>1768</v>
      </c>
      <c r="G1438" s="53" t="s">
        <v>3330</v>
      </c>
      <c r="H1438" s="53" t="s">
        <v>2406</v>
      </c>
      <c r="I1438" s="57">
        <v>1</v>
      </c>
    </row>
    <row r="1439" s="44" customFormat="1" ht="29" customHeight="1" spans="1:9">
      <c r="A1439" s="54"/>
      <c r="B1439" s="54"/>
      <c r="C1439" s="53" t="s">
        <v>3291</v>
      </c>
      <c r="D1439" s="53" t="s">
        <v>3331</v>
      </c>
      <c r="E1439" s="53" t="s">
        <v>1919</v>
      </c>
      <c r="F1439" s="53" t="s">
        <v>1920</v>
      </c>
      <c r="G1439" s="53" t="s">
        <v>3332</v>
      </c>
      <c r="H1439" s="53" t="s">
        <v>2016</v>
      </c>
      <c r="I1439" s="57">
        <v>0.5</v>
      </c>
    </row>
    <row r="1440" s="44" customFormat="1" ht="29" customHeight="1" spans="1:9">
      <c r="A1440" s="54"/>
      <c r="B1440" s="54"/>
      <c r="C1440" s="53" t="s">
        <v>3291</v>
      </c>
      <c r="D1440" s="53" t="s">
        <v>3333</v>
      </c>
      <c r="E1440" s="53" t="s">
        <v>1923</v>
      </c>
      <c r="F1440" s="53" t="s">
        <v>1924</v>
      </c>
      <c r="G1440" s="53" t="s">
        <v>3334</v>
      </c>
      <c r="H1440" s="53" t="s">
        <v>2164</v>
      </c>
      <c r="I1440" s="57">
        <v>0.5</v>
      </c>
    </row>
    <row r="1441" s="44" customFormat="1" ht="29" customHeight="1" spans="1:9">
      <c r="A1441" s="55"/>
      <c r="B1441" s="55"/>
      <c r="C1441" s="53" t="s">
        <v>3321</v>
      </c>
      <c r="D1441" s="53" t="s">
        <v>3335</v>
      </c>
      <c r="E1441" s="53" t="s">
        <v>1927</v>
      </c>
      <c r="F1441" s="53" t="s">
        <v>1928</v>
      </c>
      <c r="G1441" s="53" t="s">
        <v>3336</v>
      </c>
      <c r="H1441" s="53" t="s">
        <v>2829</v>
      </c>
      <c r="I1441" s="57">
        <v>2.2</v>
      </c>
    </row>
    <row r="1442" s="44" customFormat="1" ht="18.5" customHeight="1" spans="1:9">
      <c r="A1442" s="52" t="s">
        <v>3337</v>
      </c>
      <c r="B1442" s="52" t="s">
        <v>314</v>
      </c>
      <c r="C1442" s="53" t="s">
        <v>486</v>
      </c>
      <c r="D1442" s="53" t="s">
        <v>1747</v>
      </c>
      <c r="E1442" s="53" t="s">
        <v>1746</v>
      </c>
      <c r="F1442" s="53" t="s">
        <v>1747</v>
      </c>
      <c r="G1442" s="53" t="s">
        <v>3338</v>
      </c>
      <c r="H1442" s="53" t="s">
        <v>1865</v>
      </c>
      <c r="I1442" s="57">
        <v>2.7</v>
      </c>
    </row>
    <row r="1443" s="44" customFormat="1" ht="18.5" customHeight="1" spans="1:9">
      <c r="A1443" s="54"/>
      <c r="B1443" s="54"/>
      <c r="C1443" s="53" t="s">
        <v>486</v>
      </c>
      <c r="D1443" s="53" t="s">
        <v>1756</v>
      </c>
      <c r="E1443" s="53" t="s">
        <v>1755</v>
      </c>
      <c r="F1443" s="53" t="s">
        <v>1756</v>
      </c>
      <c r="G1443" s="53" t="s">
        <v>3339</v>
      </c>
      <c r="H1443" s="53" t="s">
        <v>1865</v>
      </c>
      <c r="I1443" s="57">
        <v>0.6</v>
      </c>
    </row>
    <row r="1444" s="44" customFormat="1" ht="18.5" customHeight="1" spans="1:9">
      <c r="A1444" s="54"/>
      <c r="B1444" s="54"/>
      <c r="C1444" s="53" t="s">
        <v>486</v>
      </c>
      <c r="D1444" s="53" t="s">
        <v>1764</v>
      </c>
      <c r="E1444" s="53" t="s">
        <v>1879</v>
      </c>
      <c r="F1444" s="53" t="s">
        <v>1764</v>
      </c>
      <c r="G1444" s="53" t="s">
        <v>3339</v>
      </c>
      <c r="H1444" s="53" t="s">
        <v>1865</v>
      </c>
      <c r="I1444" s="57">
        <v>0.6</v>
      </c>
    </row>
    <row r="1445" s="44" customFormat="1" ht="18.5" customHeight="1" spans="1:9">
      <c r="A1445" s="54"/>
      <c r="B1445" s="54"/>
      <c r="C1445" s="53" t="s">
        <v>486</v>
      </c>
      <c r="D1445" s="53" t="s">
        <v>1759</v>
      </c>
      <c r="E1445" s="53" t="s">
        <v>1760</v>
      </c>
      <c r="F1445" s="53" t="s">
        <v>1759</v>
      </c>
      <c r="G1445" s="53" t="s">
        <v>3340</v>
      </c>
      <c r="H1445" s="53" t="s">
        <v>1865</v>
      </c>
      <c r="I1445" s="57">
        <v>0.3</v>
      </c>
    </row>
    <row r="1446" s="44" customFormat="1" ht="18.5" customHeight="1" spans="1:9">
      <c r="A1446" s="54"/>
      <c r="B1446" s="54"/>
      <c r="C1446" s="53" t="s">
        <v>486</v>
      </c>
      <c r="D1446" s="53" t="s">
        <v>1763</v>
      </c>
      <c r="E1446" s="53" t="s">
        <v>1762</v>
      </c>
      <c r="F1446" s="53" t="s">
        <v>1763</v>
      </c>
      <c r="G1446" s="53" t="s">
        <v>3341</v>
      </c>
      <c r="H1446" s="53" t="s">
        <v>1865</v>
      </c>
      <c r="I1446" s="57">
        <v>0.75</v>
      </c>
    </row>
    <row r="1447" s="44" customFormat="1" ht="18.5" customHeight="1" spans="1:9">
      <c r="A1447" s="54"/>
      <c r="B1447" s="54"/>
      <c r="C1447" s="53" t="s">
        <v>486</v>
      </c>
      <c r="D1447" s="53" t="s">
        <v>1832</v>
      </c>
      <c r="E1447" s="53" t="s">
        <v>1767</v>
      </c>
      <c r="F1447" s="53" t="s">
        <v>1768</v>
      </c>
      <c r="G1447" s="53" t="s">
        <v>3342</v>
      </c>
      <c r="H1447" s="53" t="s">
        <v>1865</v>
      </c>
      <c r="I1447" s="57">
        <v>3</v>
      </c>
    </row>
    <row r="1448" s="44" customFormat="1" ht="18.5" customHeight="1" spans="1:9">
      <c r="A1448" s="54"/>
      <c r="B1448" s="54"/>
      <c r="C1448" s="53" t="s">
        <v>486</v>
      </c>
      <c r="D1448" s="53" t="s">
        <v>1769</v>
      </c>
      <c r="E1448" s="53" t="s">
        <v>1919</v>
      </c>
      <c r="F1448" s="53" t="s">
        <v>1920</v>
      </c>
      <c r="G1448" s="53" t="s">
        <v>3342</v>
      </c>
      <c r="H1448" s="53" t="s">
        <v>1865</v>
      </c>
      <c r="I1448" s="57">
        <v>1.5</v>
      </c>
    </row>
    <row r="1449" s="44" customFormat="1" ht="18.5" customHeight="1" spans="1:9">
      <c r="A1449" s="54"/>
      <c r="B1449" s="54"/>
      <c r="C1449" s="53" t="s">
        <v>486</v>
      </c>
      <c r="D1449" s="53" t="s">
        <v>1769</v>
      </c>
      <c r="E1449" s="53" t="s">
        <v>1923</v>
      </c>
      <c r="F1449" s="53" t="s">
        <v>1924</v>
      </c>
      <c r="G1449" s="53" t="s">
        <v>3342</v>
      </c>
      <c r="H1449" s="53" t="s">
        <v>1865</v>
      </c>
      <c r="I1449" s="57">
        <v>1</v>
      </c>
    </row>
    <row r="1450" s="44" customFormat="1" ht="18.5" customHeight="1" spans="1:9">
      <c r="A1450" s="54"/>
      <c r="B1450" s="54"/>
      <c r="C1450" s="53" t="s">
        <v>486</v>
      </c>
      <c r="D1450" s="53" t="s">
        <v>1769</v>
      </c>
      <c r="E1450" s="53" t="s">
        <v>1844</v>
      </c>
      <c r="F1450" s="53" t="s">
        <v>1845</v>
      </c>
      <c r="G1450" s="53" t="s">
        <v>3342</v>
      </c>
      <c r="H1450" s="53" t="s">
        <v>1865</v>
      </c>
      <c r="I1450" s="57">
        <v>1</v>
      </c>
    </row>
    <row r="1451" s="44" customFormat="1" ht="18.5" customHeight="1" spans="1:9">
      <c r="A1451" s="54"/>
      <c r="B1451" s="54"/>
      <c r="C1451" s="53" t="s">
        <v>486</v>
      </c>
      <c r="D1451" s="53" t="s">
        <v>1769</v>
      </c>
      <c r="E1451" s="53" t="s">
        <v>1927</v>
      </c>
      <c r="F1451" s="53" t="s">
        <v>1928</v>
      </c>
      <c r="G1451" s="53" t="s">
        <v>3342</v>
      </c>
      <c r="H1451" s="53" t="s">
        <v>1865</v>
      </c>
      <c r="I1451" s="57">
        <v>1.5</v>
      </c>
    </row>
    <row r="1452" s="44" customFormat="1" ht="18.5" customHeight="1" spans="1:9">
      <c r="A1452" s="54"/>
      <c r="B1452" s="54"/>
      <c r="C1452" s="53" t="s">
        <v>486</v>
      </c>
      <c r="D1452" s="53" t="s">
        <v>1791</v>
      </c>
      <c r="E1452" s="53" t="s">
        <v>1809</v>
      </c>
      <c r="F1452" s="53" t="s">
        <v>1810</v>
      </c>
      <c r="G1452" s="53" t="s">
        <v>3343</v>
      </c>
      <c r="H1452" s="53" t="s">
        <v>1865</v>
      </c>
      <c r="I1452" s="57">
        <v>3</v>
      </c>
    </row>
    <row r="1453" s="44" customFormat="1" ht="18.5" customHeight="1" spans="1:9">
      <c r="A1453" s="54"/>
      <c r="B1453" s="54"/>
      <c r="C1453" s="53" t="s">
        <v>486</v>
      </c>
      <c r="D1453" s="53" t="s">
        <v>1933</v>
      </c>
      <c r="E1453" s="53" t="s">
        <v>1932</v>
      </c>
      <c r="F1453" s="53" t="s">
        <v>1933</v>
      </c>
      <c r="G1453" s="53" t="s">
        <v>3344</v>
      </c>
      <c r="H1453" s="53" t="s">
        <v>1865</v>
      </c>
      <c r="I1453" s="57">
        <v>5</v>
      </c>
    </row>
    <row r="1454" s="44" customFormat="1" ht="18.5" customHeight="1" spans="1:9">
      <c r="A1454" s="54"/>
      <c r="B1454" s="54"/>
      <c r="C1454" s="53" t="s">
        <v>3345</v>
      </c>
      <c r="D1454" s="53" t="s">
        <v>1812</v>
      </c>
      <c r="E1454" s="53" t="s">
        <v>1813</v>
      </c>
      <c r="F1454" s="53" t="s">
        <v>1812</v>
      </c>
      <c r="G1454" s="53" t="s">
        <v>2008</v>
      </c>
      <c r="H1454" s="53" t="s">
        <v>1865</v>
      </c>
      <c r="I1454" s="57">
        <v>18</v>
      </c>
    </row>
    <row r="1455" s="44" customFormat="1" ht="18.5" customHeight="1" spans="1:9">
      <c r="A1455" s="54"/>
      <c r="B1455" s="54"/>
      <c r="C1455" s="53" t="s">
        <v>486</v>
      </c>
      <c r="D1455" s="53" t="s">
        <v>1937</v>
      </c>
      <c r="E1455" s="53" t="s">
        <v>1936</v>
      </c>
      <c r="F1455" s="53" t="s">
        <v>1937</v>
      </c>
      <c r="G1455" s="53" t="s">
        <v>2008</v>
      </c>
      <c r="H1455" s="53" t="s">
        <v>1865</v>
      </c>
      <c r="I1455" s="57">
        <v>5</v>
      </c>
    </row>
    <row r="1456" s="44" customFormat="1" ht="18.5" customHeight="1" spans="1:9">
      <c r="A1456" s="54"/>
      <c r="B1456" s="54"/>
      <c r="C1456" s="53" t="s">
        <v>486</v>
      </c>
      <c r="D1456" s="53" t="s">
        <v>1779</v>
      </c>
      <c r="E1456" s="53" t="s">
        <v>1801</v>
      </c>
      <c r="F1456" s="53" t="s">
        <v>1779</v>
      </c>
      <c r="G1456" s="53" t="s">
        <v>3346</v>
      </c>
      <c r="H1456" s="53" t="s">
        <v>2189</v>
      </c>
      <c r="I1456" s="57">
        <v>15</v>
      </c>
    </row>
    <row r="1457" s="44" customFormat="1" ht="18.5" customHeight="1" spans="1:9">
      <c r="A1457" s="55"/>
      <c r="B1457" s="55"/>
      <c r="C1457" s="53" t="s">
        <v>486</v>
      </c>
      <c r="D1457" s="53" t="s">
        <v>1859</v>
      </c>
      <c r="E1457" s="53" t="s">
        <v>1860</v>
      </c>
      <c r="F1457" s="53" t="s">
        <v>1859</v>
      </c>
      <c r="G1457" s="53" t="s">
        <v>3347</v>
      </c>
      <c r="H1457" s="53" t="s">
        <v>1865</v>
      </c>
      <c r="I1457" s="57">
        <v>10</v>
      </c>
    </row>
    <row r="1458" s="44" customFormat="1" ht="18.5" customHeight="1" spans="1:9">
      <c r="A1458" s="52" t="s">
        <v>3348</v>
      </c>
      <c r="B1458" s="52" t="s">
        <v>318</v>
      </c>
      <c r="C1458" s="53" t="s">
        <v>486</v>
      </c>
      <c r="D1458" s="53" t="s">
        <v>1791</v>
      </c>
      <c r="E1458" s="53" t="s">
        <v>1809</v>
      </c>
      <c r="F1458" s="53" t="s">
        <v>1810</v>
      </c>
      <c r="G1458" s="53" t="s">
        <v>3349</v>
      </c>
      <c r="H1458" s="53" t="s">
        <v>1865</v>
      </c>
      <c r="I1458" s="57">
        <v>0.4</v>
      </c>
    </row>
    <row r="1459" s="44" customFormat="1" ht="18.5" customHeight="1" spans="1:9">
      <c r="A1459" s="55"/>
      <c r="B1459" s="55"/>
      <c r="C1459" s="53" t="s">
        <v>486</v>
      </c>
      <c r="D1459" s="53" t="s">
        <v>1779</v>
      </c>
      <c r="E1459" s="53" t="s">
        <v>1801</v>
      </c>
      <c r="F1459" s="53" t="s">
        <v>1779</v>
      </c>
      <c r="G1459" s="53" t="s">
        <v>3346</v>
      </c>
      <c r="H1459" s="53" t="s">
        <v>1865</v>
      </c>
      <c r="I1459" s="57">
        <v>3.5</v>
      </c>
    </row>
    <row r="1460" s="44" customFormat="1" ht="18.5" customHeight="1" spans="1:9">
      <c r="A1460" s="52" t="s">
        <v>3350</v>
      </c>
      <c r="B1460" s="52" t="s">
        <v>320</v>
      </c>
      <c r="C1460" s="53" t="s">
        <v>486</v>
      </c>
      <c r="D1460" s="53" t="s">
        <v>1779</v>
      </c>
      <c r="E1460" s="53" t="s">
        <v>1801</v>
      </c>
      <c r="F1460" s="53" t="s">
        <v>1779</v>
      </c>
      <c r="G1460" s="53" t="s">
        <v>3346</v>
      </c>
      <c r="H1460" s="53" t="s">
        <v>1865</v>
      </c>
      <c r="I1460" s="57">
        <v>3</v>
      </c>
    </row>
    <row r="1461" s="44" customFormat="1" ht="18.5" customHeight="1" spans="1:9">
      <c r="A1461" s="55"/>
      <c r="B1461" s="55"/>
      <c r="C1461" s="53" t="s">
        <v>3351</v>
      </c>
      <c r="D1461" s="53" t="s">
        <v>1779</v>
      </c>
      <c r="E1461" s="53" t="s">
        <v>1801</v>
      </c>
      <c r="F1461" s="53" t="s">
        <v>1779</v>
      </c>
      <c r="G1461" s="53" t="s">
        <v>3352</v>
      </c>
      <c r="H1461" s="53" t="s">
        <v>2230</v>
      </c>
      <c r="I1461" s="57">
        <v>2</v>
      </c>
    </row>
    <row r="1462" s="44" customFormat="1" ht="29.75" customHeight="1" spans="1:9">
      <c r="A1462" s="52" t="s">
        <v>3353</v>
      </c>
      <c r="B1462" s="52" t="s">
        <v>322</v>
      </c>
      <c r="C1462" s="53" t="s">
        <v>3354</v>
      </c>
      <c r="D1462" s="53" t="s">
        <v>3355</v>
      </c>
      <c r="E1462" s="53" t="s">
        <v>1893</v>
      </c>
      <c r="F1462" s="53" t="s">
        <v>1892</v>
      </c>
      <c r="G1462" s="53" t="s">
        <v>3356</v>
      </c>
      <c r="H1462" s="53" t="s">
        <v>2398</v>
      </c>
      <c r="I1462" s="57">
        <v>10</v>
      </c>
    </row>
    <row r="1463" s="44" customFormat="1" ht="29.75" customHeight="1" spans="1:9">
      <c r="A1463" s="54"/>
      <c r="B1463" s="54"/>
      <c r="C1463" s="53" t="s">
        <v>3354</v>
      </c>
      <c r="D1463" s="53" t="s">
        <v>3357</v>
      </c>
      <c r="E1463" s="53" t="s">
        <v>1893</v>
      </c>
      <c r="F1463" s="53" t="s">
        <v>1892</v>
      </c>
      <c r="G1463" s="53" t="s">
        <v>3358</v>
      </c>
      <c r="H1463" s="53" t="s">
        <v>2398</v>
      </c>
      <c r="I1463" s="57">
        <v>5</v>
      </c>
    </row>
    <row r="1464" s="44" customFormat="1" ht="18.5" customHeight="1" spans="1:9">
      <c r="A1464" s="54"/>
      <c r="B1464" s="54"/>
      <c r="C1464" s="53" t="s">
        <v>486</v>
      </c>
      <c r="D1464" s="53" t="s">
        <v>2113</v>
      </c>
      <c r="E1464" s="53" t="s">
        <v>1919</v>
      </c>
      <c r="F1464" s="53" t="s">
        <v>1920</v>
      </c>
      <c r="G1464" s="53" t="s">
        <v>3359</v>
      </c>
      <c r="H1464" s="53" t="s">
        <v>1778</v>
      </c>
      <c r="I1464" s="57">
        <v>10</v>
      </c>
    </row>
    <row r="1465" s="44" customFormat="1" ht="18.5" customHeight="1" spans="1:9">
      <c r="A1465" s="54"/>
      <c r="B1465" s="54"/>
      <c r="C1465" s="53" t="s">
        <v>486</v>
      </c>
      <c r="D1465" s="53" t="s">
        <v>3360</v>
      </c>
      <c r="E1465" s="53" t="s">
        <v>1792</v>
      </c>
      <c r="F1465" s="53" t="s">
        <v>1782</v>
      </c>
      <c r="G1465" s="53" t="s">
        <v>3360</v>
      </c>
      <c r="H1465" s="53" t="s">
        <v>1865</v>
      </c>
      <c r="I1465" s="57">
        <v>10</v>
      </c>
    </row>
    <row r="1466" s="44" customFormat="1" ht="18.5" customHeight="1" spans="1:9">
      <c r="A1466" s="54"/>
      <c r="B1466" s="54"/>
      <c r="C1466" s="53" t="s">
        <v>486</v>
      </c>
      <c r="D1466" s="53" t="s">
        <v>1779</v>
      </c>
      <c r="E1466" s="53" t="s">
        <v>1907</v>
      </c>
      <c r="F1466" s="53" t="s">
        <v>1908</v>
      </c>
      <c r="G1466" s="53" t="s">
        <v>1779</v>
      </c>
      <c r="H1466" s="53" t="s">
        <v>1865</v>
      </c>
      <c r="I1466" s="57">
        <v>5</v>
      </c>
    </row>
    <row r="1467" s="44" customFormat="1" ht="18.5" customHeight="1" spans="1:9">
      <c r="A1467" s="54"/>
      <c r="B1467" s="54"/>
      <c r="C1467" s="53" t="s">
        <v>486</v>
      </c>
      <c r="D1467" s="53" t="s">
        <v>543</v>
      </c>
      <c r="E1467" s="53" t="s">
        <v>1907</v>
      </c>
      <c r="F1467" s="53" t="s">
        <v>1908</v>
      </c>
      <c r="G1467" s="53" t="s">
        <v>543</v>
      </c>
      <c r="H1467" s="53" t="s">
        <v>1778</v>
      </c>
      <c r="I1467" s="57">
        <v>5</v>
      </c>
    </row>
    <row r="1468" s="44" customFormat="1" ht="18.5" customHeight="1" spans="1:9">
      <c r="A1468" s="54"/>
      <c r="B1468" s="54"/>
      <c r="C1468" s="53" t="s">
        <v>486</v>
      </c>
      <c r="D1468" s="53" t="s">
        <v>3361</v>
      </c>
      <c r="E1468" s="53" t="s">
        <v>1907</v>
      </c>
      <c r="F1468" s="53" t="s">
        <v>1908</v>
      </c>
      <c r="G1468" s="53" t="s">
        <v>3361</v>
      </c>
      <c r="H1468" s="53" t="s">
        <v>1865</v>
      </c>
      <c r="I1468" s="57">
        <v>5</v>
      </c>
    </row>
    <row r="1469" s="44" customFormat="1" ht="18.5" customHeight="1" spans="1:9">
      <c r="A1469" s="54"/>
      <c r="B1469" s="54"/>
      <c r="C1469" s="53" t="s">
        <v>3362</v>
      </c>
      <c r="D1469" s="53" t="s">
        <v>3363</v>
      </c>
      <c r="E1469" s="53" t="s">
        <v>1907</v>
      </c>
      <c r="F1469" s="53" t="s">
        <v>1908</v>
      </c>
      <c r="G1469" s="53" t="s">
        <v>3364</v>
      </c>
      <c r="H1469" s="53" t="s">
        <v>2398</v>
      </c>
      <c r="I1469" s="57">
        <v>40</v>
      </c>
    </row>
    <row r="1470" s="44" customFormat="1" ht="18.5" customHeight="1" spans="1:9">
      <c r="A1470" s="54"/>
      <c r="B1470" s="54"/>
      <c r="C1470" s="53" t="s">
        <v>486</v>
      </c>
      <c r="D1470" s="53" t="s">
        <v>3365</v>
      </c>
      <c r="E1470" s="53" t="s">
        <v>1907</v>
      </c>
      <c r="F1470" s="53" t="s">
        <v>1908</v>
      </c>
      <c r="G1470" s="53" t="s">
        <v>3365</v>
      </c>
      <c r="H1470" s="53" t="s">
        <v>1865</v>
      </c>
      <c r="I1470" s="57">
        <v>10</v>
      </c>
    </row>
    <row r="1471" s="44" customFormat="1" ht="29" customHeight="1" spans="1:9">
      <c r="A1471" s="54"/>
      <c r="B1471" s="54"/>
      <c r="C1471" s="53" t="s">
        <v>3362</v>
      </c>
      <c r="D1471" s="53" t="s">
        <v>3366</v>
      </c>
      <c r="E1471" s="53" t="s">
        <v>1907</v>
      </c>
      <c r="F1471" s="53" t="s">
        <v>1908</v>
      </c>
      <c r="G1471" s="53" t="s">
        <v>3366</v>
      </c>
      <c r="H1471" s="53" t="s">
        <v>2235</v>
      </c>
      <c r="I1471" s="57">
        <v>20</v>
      </c>
    </row>
    <row r="1472" s="44" customFormat="1" ht="18.5" customHeight="1" spans="1:9">
      <c r="A1472" s="55"/>
      <c r="B1472" s="55"/>
      <c r="C1472" s="53" t="s">
        <v>486</v>
      </c>
      <c r="D1472" s="53" t="s">
        <v>1779</v>
      </c>
      <c r="E1472" s="53" t="s">
        <v>1907</v>
      </c>
      <c r="F1472" s="53" t="s">
        <v>1908</v>
      </c>
      <c r="G1472" s="53" t="s">
        <v>1779</v>
      </c>
      <c r="H1472" s="53" t="s">
        <v>1865</v>
      </c>
      <c r="I1472" s="57">
        <v>5</v>
      </c>
    </row>
    <row r="1473" s="44" customFormat="1" ht="18.5" customHeight="1" spans="1:9">
      <c r="A1473" s="52" t="s">
        <v>3367</v>
      </c>
      <c r="B1473" s="52" t="s">
        <v>326</v>
      </c>
      <c r="C1473" s="53" t="s">
        <v>3368</v>
      </c>
      <c r="D1473" s="53" t="s">
        <v>3369</v>
      </c>
      <c r="E1473" s="53" t="s">
        <v>1919</v>
      </c>
      <c r="F1473" s="53" t="s">
        <v>1920</v>
      </c>
      <c r="G1473" s="53" t="s">
        <v>2061</v>
      </c>
      <c r="H1473" s="53" t="s">
        <v>1865</v>
      </c>
      <c r="I1473" s="57">
        <v>0.8</v>
      </c>
    </row>
    <row r="1474" s="44" customFormat="1" ht="18.5" customHeight="1" spans="1:9">
      <c r="A1474" s="54"/>
      <c r="B1474" s="54"/>
      <c r="C1474" s="53" t="s">
        <v>3368</v>
      </c>
      <c r="D1474" s="53" t="s">
        <v>3369</v>
      </c>
      <c r="E1474" s="53" t="s">
        <v>2886</v>
      </c>
      <c r="F1474" s="53" t="s">
        <v>2887</v>
      </c>
      <c r="G1474" s="53" t="s">
        <v>3370</v>
      </c>
      <c r="H1474" s="53" t="s">
        <v>1865</v>
      </c>
      <c r="I1474" s="57">
        <v>0.3</v>
      </c>
    </row>
    <row r="1475" s="44" customFormat="1" ht="18.5" customHeight="1" spans="1:9">
      <c r="A1475" s="54"/>
      <c r="B1475" s="54"/>
      <c r="C1475" s="53" t="s">
        <v>3368</v>
      </c>
      <c r="D1475" s="53" t="s">
        <v>2120</v>
      </c>
      <c r="E1475" s="53" t="s">
        <v>1772</v>
      </c>
      <c r="F1475" s="53" t="s">
        <v>1773</v>
      </c>
      <c r="G1475" s="53" t="s">
        <v>1791</v>
      </c>
      <c r="H1475" s="53" t="s">
        <v>1865</v>
      </c>
      <c r="I1475" s="57">
        <v>1.2</v>
      </c>
    </row>
    <row r="1476" s="44" customFormat="1" ht="18.5" customHeight="1" spans="1:9">
      <c r="A1476" s="54"/>
      <c r="B1476" s="54"/>
      <c r="C1476" s="53" t="s">
        <v>3368</v>
      </c>
      <c r="D1476" s="53" t="s">
        <v>2120</v>
      </c>
      <c r="E1476" s="53" t="s">
        <v>2063</v>
      </c>
      <c r="F1476" s="53" t="s">
        <v>2064</v>
      </c>
      <c r="G1476" s="53" t="s">
        <v>3371</v>
      </c>
      <c r="H1476" s="53" t="s">
        <v>1865</v>
      </c>
      <c r="I1476" s="57">
        <v>2</v>
      </c>
    </row>
    <row r="1477" s="44" customFormat="1" ht="18.5" customHeight="1" spans="1:9">
      <c r="A1477" s="54"/>
      <c r="B1477" s="54"/>
      <c r="C1477" s="53" t="s">
        <v>3372</v>
      </c>
      <c r="D1477" s="53" t="s">
        <v>3373</v>
      </c>
      <c r="E1477" s="53" t="s">
        <v>2434</v>
      </c>
      <c r="F1477" s="53" t="s">
        <v>2435</v>
      </c>
      <c r="G1477" s="53" t="s">
        <v>3374</v>
      </c>
      <c r="H1477" s="53" t="s">
        <v>1865</v>
      </c>
      <c r="I1477" s="57">
        <v>104</v>
      </c>
    </row>
    <row r="1478" s="44" customFormat="1" ht="18.5" customHeight="1" spans="1:9">
      <c r="A1478" s="54"/>
      <c r="B1478" s="54"/>
      <c r="C1478" s="53" t="s">
        <v>3368</v>
      </c>
      <c r="D1478" s="53" t="s">
        <v>3375</v>
      </c>
      <c r="E1478" s="53" t="s">
        <v>1792</v>
      </c>
      <c r="F1478" s="53" t="s">
        <v>1782</v>
      </c>
      <c r="G1478" s="53" t="s">
        <v>3376</v>
      </c>
      <c r="H1478" s="53" t="s">
        <v>1865</v>
      </c>
      <c r="I1478" s="57">
        <v>3</v>
      </c>
    </row>
    <row r="1479" s="44" customFormat="1" ht="18.5" customHeight="1" spans="1:9">
      <c r="A1479" s="55"/>
      <c r="B1479" s="55"/>
      <c r="C1479" s="53" t="s">
        <v>3368</v>
      </c>
      <c r="D1479" s="53" t="s">
        <v>1812</v>
      </c>
      <c r="E1479" s="53" t="s">
        <v>3377</v>
      </c>
      <c r="F1479" s="53" t="s">
        <v>1908</v>
      </c>
      <c r="G1479" s="53" t="s">
        <v>3378</v>
      </c>
      <c r="H1479" s="53" t="s">
        <v>1865</v>
      </c>
      <c r="I1479" s="57">
        <v>9.3</v>
      </c>
    </row>
    <row r="1480" s="44" customFormat="1" ht="18.5" customHeight="1" spans="1:9">
      <c r="A1480" s="52" t="s">
        <v>3379</v>
      </c>
      <c r="B1480" s="52" t="s">
        <v>328</v>
      </c>
      <c r="C1480" s="53" t="s">
        <v>486</v>
      </c>
      <c r="D1480" s="53" t="s">
        <v>3380</v>
      </c>
      <c r="E1480" s="53" t="s">
        <v>1746</v>
      </c>
      <c r="F1480" s="53" t="s">
        <v>1747</v>
      </c>
      <c r="G1480" s="53" t="s">
        <v>3381</v>
      </c>
      <c r="H1480" s="53" t="s">
        <v>2226</v>
      </c>
      <c r="I1480" s="57">
        <v>3</v>
      </c>
    </row>
    <row r="1481" s="44" customFormat="1" ht="18.5" customHeight="1" spans="1:9">
      <c r="A1481" s="54"/>
      <c r="B1481" s="54"/>
      <c r="C1481" s="53" t="s">
        <v>486</v>
      </c>
      <c r="D1481" s="53" t="s">
        <v>2013</v>
      </c>
      <c r="E1481" s="53" t="s">
        <v>1875</v>
      </c>
      <c r="F1481" s="53" t="s">
        <v>1874</v>
      </c>
      <c r="G1481" s="53" t="s">
        <v>3382</v>
      </c>
      <c r="H1481" s="53" t="s">
        <v>2226</v>
      </c>
      <c r="I1481" s="57">
        <v>5</v>
      </c>
    </row>
    <row r="1482" s="44" customFormat="1" ht="18.5" customHeight="1" spans="1:9">
      <c r="A1482" s="54"/>
      <c r="B1482" s="54"/>
      <c r="C1482" s="53" t="s">
        <v>486</v>
      </c>
      <c r="D1482" s="53" t="s">
        <v>1763</v>
      </c>
      <c r="E1482" s="53" t="s">
        <v>1762</v>
      </c>
      <c r="F1482" s="53" t="s">
        <v>1763</v>
      </c>
      <c r="G1482" s="53" t="s">
        <v>3383</v>
      </c>
      <c r="H1482" s="53" t="s">
        <v>2226</v>
      </c>
      <c r="I1482" s="57">
        <v>2</v>
      </c>
    </row>
    <row r="1483" s="44" customFormat="1" ht="18.5" customHeight="1" spans="1:9">
      <c r="A1483" s="54"/>
      <c r="B1483" s="54"/>
      <c r="C1483" s="53" t="s">
        <v>486</v>
      </c>
      <c r="D1483" s="53" t="s">
        <v>1998</v>
      </c>
      <c r="E1483" s="53" t="s">
        <v>1767</v>
      </c>
      <c r="F1483" s="53" t="s">
        <v>1768</v>
      </c>
      <c r="G1483" s="53" t="s">
        <v>3384</v>
      </c>
      <c r="H1483" s="53" t="s">
        <v>2226</v>
      </c>
      <c r="I1483" s="57">
        <v>3</v>
      </c>
    </row>
    <row r="1484" s="44" customFormat="1" ht="18.5" customHeight="1" spans="1:9">
      <c r="A1484" s="54"/>
      <c r="B1484" s="54"/>
      <c r="C1484" s="53" t="s">
        <v>486</v>
      </c>
      <c r="D1484" s="53" t="s">
        <v>1769</v>
      </c>
      <c r="E1484" s="53" t="s">
        <v>1770</v>
      </c>
      <c r="F1484" s="53" t="s">
        <v>1771</v>
      </c>
      <c r="G1484" s="53" t="s">
        <v>3385</v>
      </c>
      <c r="H1484" s="53" t="s">
        <v>2226</v>
      </c>
      <c r="I1484" s="57">
        <v>18</v>
      </c>
    </row>
    <row r="1485" s="44" customFormat="1" ht="18.5" customHeight="1" spans="1:9">
      <c r="A1485" s="54"/>
      <c r="B1485" s="54"/>
      <c r="C1485" s="53" t="s">
        <v>486</v>
      </c>
      <c r="D1485" s="53" t="s">
        <v>1791</v>
      </c>
      <c r="E1485" s="53" t="s">
        <v>1809</v>
      </c>
      <c r="F1485" s="53" t="s">
        <v>1810</v>
      </c>
      <c r="G1485" s="53" t="s">
        <v>2653</v>
      </c>
      <c r="H1485" s="53" t="s">
        <v>2226</v>
      </c>
      <c r="I1485" s="57">
        <v>7</v>
      </c>
    </row>
    <row r="1486" s="44" customFormat="1" ht="18.5" customHeight="1" spans="1:9">
      <c r="A1486" s="54"/>
      <c r="B1486" s="54"/>
      <c r="C1486" s="53" t="s">
        <v>486</v>
      </c>
      <c r="D1486" s="53" t="s">
        <v>2889</v>
      </c>
      <c r="E1486" s="53" t="s">
        <v>2072</v>
      </c>
      <c r="F1486" s="53" t="s">
        <v>2071</v>
      </c>
      <c r="G1486" s="53" t="s">
        <v>3386</v>
      </c>
      <c r="H1486" s="53" t="s">
        <v>2226</v>
      </c>
      <c r="I1486" s="57">
        <v>17</v>
      </c>
    </row>
    <row r="1487" s="44" customFormat="1" ht="29" customHeight="1" spans="1:9">
      <c r="A1487" s="54"/>
      <c r="B1487" s="54"/>
      <c r="C1487" s="53" t="s">
        <v>3387</v>
      </c>
      <c r="D1487" s="53" t="s">
        <v>3388</v>
      </c>
      <c r="E1487" s="53" t="s">
        <v>2078</v>
      </c>
      <c r="F1487" s="53" t="s">
        <v>2077</v>
      </c>
      <c r="G1487" s="53" t="s">
        <v>3389</v>
      </c>
      <c r="H1487" s="53" t="s">
        <v>2230</v>
      </c>
      <c r="I1487" s="57">
        <v>500</v>
      </c>
    </row>
    <row r="1488" s="44" customFormat="1" ht="18.5" customHeight="1" spans="1:9">
      <c r="A1488" s="54"/>
      <c r="B1488" s="54"/>
      <c r="C1488" s="53" t="s">
        <v>3390</v>
      </c>
      <c r="D1488" s="53" t="s">
        <v>3390</v>
      </c>
      <c r="E1488" s="53" t="s">
        <v>2078</v>
      </c>
      <c r="F1488" s="53" t="s">
        <v>2077</v>
      </c>
      <c r="G1488" s="53" t="s">
        <v>3391</v>
      </c>
      <c r="H1488" s="53" t="s">
        <v>2226</v>
      </c>
      <c r="I1488" s="57">
        <v>30</v>
      </c>
    </row>
    <row r="1489" s="44" customFormat="1" ht="18.5" customHeight="1" spans="1:9">
      <c r="A1489" s="54"/>
      <c r="B1489" s="54"/>
      <c r="C1489" s="53" t="s">
        <v>3392</v>
      </c>
      <c r="D1489" s="53" t="s">
        <v>3393</v>
      </c>
      <c r="E1489" s="53" t="s">
        <v>1932</v>
      </c>
      <c r="F1489" s="53" t="s">
        <v>1933</v>
      </c>
      <c r="G1489" s="53" t="s">
        <v>3393</v>
      </c>
      <c r="H1489" s="53" t="s">
        <v>2226</v>
      </c>
      <c r="I1489" s="57">
        <v>5</v>
      </c>
    </row>
    <row r="1490" s="44" customFormat="1" ht="29" customHeight="1" spans="1:9">
      <c r="A1490" s="54"/>
      <c r="B1490" s="54"/>
      <c r="C1490" s="53" t="s">
        <v>486</v>
      </c>
      <c r="D1490" s="53" t="s">
        <v>3394</v>
      </c>
      <c r="E1490" s="53" t="s">
        <v>1936</v>
      </c>
      <c r="F1490" s="53" t="s">
        <v>1937</v>
      </c>
      <c r="G1490" s="53" t="s">
        <v>3394</v>
      </c>
      <c r="H1490" s="53" t="s">
        <v>1865</v>
      </c>
      <c r="I1490" s="57">
        <v>10</v>
      </c>
    </row>
    <row r="1491" s="44" customFormat="1" ht="18.5" customHeight="1" spans="1:9">
      <c r="A1491" s="54"/>
      <c r="B1491" s="54"/>
      <c r="C1491" s="53" t="s">
        <v>486</v>
      </c>
      <c r="D1491" s="53" t="s">
        <v>1945</v>
      </c>
      <c r="E1491" s="53" t="s">
        <v>1801</v>
      </c>
      <c r="F1491" s="53" t="s">
        <v>1779</v>
      </c>
      <c r="G1491" s="53" t="s">
        <v>1779</v>
      </c>
      <c r="H1491" s="53" t="s">
        <v>2230</v>
      </c>
      <c r="I1491" s="57">
        <v>8</v>
      </c>
    </row>
    <row r="1492" s="44" customFormat="1" ht="18.5" customHeight="1" spans="1:9">
      <c r="A1492" s="54"/>
      <c r="B1492" s="54"/>
      <c r="C1492" s="53" t="s">
        <v>486</v>
      </c>
      <c r="D1492" s="53" t="s">
        <v>1859</v>
      </c>
      <c r="E1492" s="53" t="s">
        <v>1860</v>
      </c>
      <c r="F1492" s="53" t="s">
        <v>1859</v>
      </c>
      <c r="G1492" s="53" t="s">
        <v>3395</v>
      </c>
      <c r="H1492" s="53" t="s">
        <v>2272</v>
      </c>
      <c r="I1492" s="57">
        <v>20</v>
      </c>
    </row>
    <row r="1493" s="44" customFormat="1" ht="18.5" customHeight="1" spans="1:9">
      <c r="A1493" s="54"/>
      <c r="B1493" s="54"/>
      <c r="C1493" s="53" t="s">
        <v>3396</v>
      </c>
      <c r="D1493" s="53" t="s">
        <v>3397</v>
      </c>
      <c r="E1493" s="53" t="s">
        <v>1860</v>
      </c>
      <c r="F1493" s="53" t="s">
        <v>1859</v>
      </c>
      <c r="G1493" s="53" t="s">
        <v>3397</v>
      </c>
      <c r="H1493" s="53" t="s">
        <v>2226</v>
      </c>
      <c r="I1493" s="57">
        <v>70</v>
      </c>
    </row>
    <row r="1494" s="44" customFormat="1" ht="29" customHeight="1" spans="1:9">
      <c r="A1494" s="54"/>
      <c r="B1494" s="54"/>
      <c r="C1494" s="53" t="s">
        <v>3398</v>
      </c>
      <c r="D1494" s="53" t="s">
        <v>3399</v>
      </c>
      <c r="E1494" s="53" t="s">
        <v>1907</v>
      </c>
      <c r="F1494" s="53" t="s">
        <v>1908</v>
      </c>
      <c r="G1494" s="53" t="s">
        <v>3400</v>
      </c>
      <c r="H1494" s="53" t="s">
        <v>1865</v>
      </c>
      <c r="I1494" s="57">
        <v>120</v>
      </c>
    </row>
    <row r="1495" s="44" customFormat="1" ht="105.5" customHeight="1" spans="1:9">
      <c r="A1495" s="55"/>
      <c r="B1495" s="55"/>
      <c r="C1495" s="53" t="s">
        <v>3398</v>
      </c>
      <c r="D1495" s="53" t="s">
        <v>3401</v>
      </c>
      <c r="E1495" s="53" t="s">
        <v>1907</v>
      </c>
      <c r="F1495" s="53" t="s">
        <v>1908</v>
      </c>
      <c r="G1495" s="53" t="s">
        <v>3402</v>
      </c>
      <c r="H1495" s="53" t="s">
        <v>1865</v>
      </c>
      <c r="I1495" s="57">
        <v>60</v>
      </c>
    </row>
    <row r="1496" s="44" customFormat="1" ht="18.5" customHeight="1" spans="1:9">
      <c r="A1496" s="52" t="s">
        <v>3403</v>
      </c>
      <c r="B1496" s="52" t="s">
        <v>330</v>
      </c>
      <c r="C1496" s="53" t="s">
        <v>3404</v>
      </c>
      <c r="D1496" s="53" t="s">
        <v>3405</v>
      </c>
      <c r="E1496" s="53" t="s">
        <v>1746</v>
      </c>
      <c r="F1496" s="53" t="s">
        <v>1747</v>
      </c>
      <c r="G1496" s="53" t="s">
        <v>3405</v>
      </c>
      <c r="H1496" s="53" t="s">
        <v>2226</v>
      </c>
      <c r="I1496" s="57">
        <v>25</v>
      </c>
    </row>
    <row r="1497" s="44" customFormat="1" ht="18.5" customHeight="1" spans="1:9">
      <c r="A1497" s="55"/>
      <c r="B1497" s="55"/>
      <c r="C1497" s="53" t="s">
        <v>3404</v>
      </c>
      <c r="D1497" s="53" t="s">
        <v>3406</v>
      </c>
      <c r="E1497" s="53" t="s">
        <v>1775</v>
      </c>
      <c r="F1497" s="53" t="s">
        <v>1776</v>
      </c>
      <c r="G1497" s="53" t="s">
        <v>2096</v>
      </c>
      <c r="H1497" s="53" t="s">
        <v>1754</v>
      </c>
      <c r="I1497" s="57">
        <v>25</v>
      </c>
    </row>
    <row r="1498" s="44" customFormat="1" ht="18.5" customHeight="1" spans="1:9">
      <c r="A1498" s="52" t="s">
        <v>3407</v>
      </c>
      <c r="B1498" s="52" t="s">
        <v>332</v>
      </c>
      <c r="C1498" s="53" t="s">
        <v>486</v>
      </c>
      <c r="D1498" s="53" t="s">
        <v>1747</v>
      </c>
      <c r="E1498" s="53" t="s">
        <v>1746</v>
      </c>
      <c r="F1498" s="53" t="s">
        <v>1747</v>
      </c>
      <c r="G1498" s="53" t="s">
        <v>1951</v>
      </c>
      <c r="H1498" s="53" t="s">
        <v>3408</v>
      </c>
      <c r="I1498" s="57">
        <v>3.6</v>
      </c>
    </row>
    <row r="1499" s="44" customFormat="1" ht="18.5" customHeight="1" spans="1:9">
      <c r="A1499" s="54"/>
      <c r="B1499" s="54"/>
      <c r="C1499" s="53" t="s">
        <v>486</v>
      </c>
      <c r="D1499" s="53" t="s">
        <v>1787</v>
      </c>
      <c r="E1499" s="53" t="s">
        <v>1788</v>
      </c>
      <c r="F1499" s="53" t="s">
        <v>1787</v>
      </c>
      <c r="G1499" s="53" t="s">
        <v>1953</v>
      </c>
      <c r="H1499" s="53" t="s">
        <v>3408</v>
      </c>
      <c r="I1499" s="57">
        <v>2.8</v>
      </c>
    </row>
    <row r="1500" s="44" customFormat="1" ht="18.5" customHeight="1" spans="1:9">
      <c r="A1500" s="54"/>
      <c r="B1500" s="54"/>
      <c r="C1500" s="53" t="s">
        <v>486</v>
      </c>
      <c r="D1500" s="53" t="s">
        <v>1874</v>
      </c>
      <c r="E1500" s="53" t="s">
        <v>1875</v>
      </c>
      <c r="F1500" s="53" t="s">
        <v>1874</v>
      </c>
      <c r="G1500" s="53" t="s">
        <v>3409</v>
      </c>
      <c r="H1500" s="53" t="s">
        <v>3408</v>
      </c>
      <c r="I1500" s="57">
        <v>1.5</v>
      </c>
    </row>
    <row r="1501" s="44" customFormat="1" ht="18.5" customHeight="1" spans="1:9">
      <c r="A1501" s="54"/>
      <c r="B1501" s="54"/>
      <c r="C1501" s="53" t="s">
        <v>486</v>
      </c>
      <c r="D1501" s="53" t="s">
        <v>2248</v>
      </c>
      <c r="E1501" s="53" t="s">
        <v>2247</v>
      </c>
      <c r="F1501" s="53" t="s">
        <v>2248</v>
      </c>
      <c r="G1501" s="53" t="s">
        <v>3410</v>
      </c>
      <c r="H1501" s="53" t="s">
        <v>3408</v>
      </c>
      <c r="I1501" s="57">
        <v>0.3</v>
      </c>
    </row>
    <row r="1502" s="44" customFormat="1" ht="18.5" customHeight="1" spans="1:9">
      <c r="A1502" s="54"/>
      <c r="B1502" s="54"/>
      <c r="C1502" s="53" t="s">
        <v>486</v>
      </c>
      <c r="D1502" s="53" t="s">
        <v>1764</v>
      </c>
      <c r="E1502" s="53" t="s">
        <v>1879</v>
      </c>
      <c r="F1502" s="53" t="s">
        <v>1764</v>
      </c>
      <c r="G1502" s="53" t="s">
        <v>1764</v>
      </c>
      <c r="H1502" s="53" t="s">
        <v>3408</v>
      </c>
      <c r="I1502" s="57">
        <v>2.5</v>
      </c>
    </row>
    <row r="1503" s="44" customFormat="1" ht="18.5" customHeight="1" spans="1:9">
      <c r="A1503" s="54"/>
      <c r="B1503" s="54"/>
      <c r="C1503" s="53" t="s">
        <v>486</v>
      </c>
      <c r="D1503" s="53" t="s">
        <v>1759</v>
      </c>
      <c r="E1503" s="53" t="s">
        <v>1760</v>
      </c>
      <c r="F1503" s="53" t="s">
        <v>1759</v>
      </c>
      <c r="G1503" s="53" t="s">
        <v>1914</v>
      </c>
      <c r="H1503" s="53" t="s">
        <v>3408</v>
      </c>
      <c r="I1503" s="57">
        <v>1</v>
      </c>
    </row>
    <row r="1504" s="44" customFormat="1" ht="18.5" customHeight="1" spans="1:9">
      <c r="A1504" s="54"/>
      <c r="B1504" s="54"/>
      <c r="C1504" s="53" t="s">
        <v>486</v>
      </c>
      <c r="D1504" s="53" t="s">
        <v>1763</v>
      </c>
      <c r="E1504" s="53" t="s">
        <v>1762</v>
      </c>
      <c r="F1504" s="53" t="s">
        <v>1763</v>
      </c>
      <c r="G1504" s="53" t="s">
        <v>1763</v>
      </c>
      <c r="H1504" s="53" t="s">
        <v>3408</v>
      </c>
      <c r="I1504" s="57">
        <v>0.3</v>
      </c>
    </row>
    <row r="1505" s="44" customFormat="1" ht="18.5" customHeight="1" spans="1:9">
      <c r="A1505" s="54"/>
      <c r="B1505" s="54"/>
      <c r="C1505" s="53" t="s">
        <v>486</v>
      </c>
      <c r="D1505" s="53" t="s">
        <v>1832</v>
      </c>
      <c r="E1505" s="53" t="s">
        <v>1767</v>
      </c>
      <c r="F1505" s="53" t="s">
        <v>1768</v>
      </c>
      <c r="G1505" s="53" t="s">
        <v>1832</v>
      </c>
      <c r="H1505" s="53" t="s">
        <v>3408</v>
      </c>
      <c r="I1505" s="57">
        <v>1.5</v>
      </c>
    </row>
    <row r="1506" s="44" customFormat="1" ht="18.5" customHeight="1" spans="1:9">
      <c r="A1506" s="54"/>
      <c r="B1506" s="54"/>
      <c r="C1506" s="53" t="s">
        <v>486</v>
      </c>
      <c r="D1506" s="53" t="s">
        <v>2001</v>
      </c>
      <c r="E1506" s="53" t="s">
        <v>1770</v>
      </c>
      <c r="F1506" s="53" t="s">
        <v>1771</v>
      </c>
      <c r="G1506" s="53" t="s">
        <v>2001</v>
      </c>
      <c r="H1506" s="53" t="s">
        <v>3408</v>
      </c>
      <c r="I1506" s="57">
        <v>6</v>
      </c>
    </row>
    <row r="1507" s="44" customFormat="1" ht="18.5" customHeight="1" spans="1:9">
      <c r="A1507" s="54"/>
      <c r="B1507" s="54"/>
      <c r="C1507" s="53" t="s">
        <v>486</v>
      </c>
      <c r="D1507" s="53" t="s">
        <v>1791</v>
      </c>
      <c r="E1507" s="53" t="s">
        <v>1809</v>
      </c>
      <c r="F1507" s="53" t="s">
        <v>1810</v>
      </c>
      <c r="G1507" s="53" t="s">
        <v>1930</v>
      </c>
      <c r="H1507" s="53" t="s">
        <v>2044</v>
      </c>
      <c r="I1507" s="57">
        <v>2.5</v>
      </c>
    </row>
    <row r="1508" s="44" customFormat="1" ht="18.5" customHeight="1" spans="1:9">
      <c r="A1508" s="54"/>
      <c r="B1508" s="54"/>
      <c r="C1508" s="53" t="s">
        <v>486</v>
      </c>
      <c r="D1508" s="53" t="s">
        <v>1782</v>
      </c>
      <c r="E1508" s="53" t="s">
        <v>1792</v>
      </c>
      <c r="F1508" s="53" t="s">
        <v>1782</v>
      </c>
      <c r="G1508" s="53" t="s">
        <v>1782</v>
      </c>
      <c r="H1508" s="53" t="s">
        <v>3411</v>
      </c>
      <c r="I1508" s="57">
        <v>5</v>
      </c>
    </row>
    <row r="1509" s="44" customFormat="1" ht="18.5" customHeight="1" spans="1:9">
      <c r="A1509" s="54"/>
      <c r="B1509" s="54"/>
      <c r="C1509" s="53" t="s">
        <v>486</v>
      </c>
      <c r="D1509" s="53" t="s">
        <v>1933</v>
      </c>
      <c r="E1509" s="53" t="s">
        <v>1932</v>
      </c>
      <c r="F1509" s="53" t="s">
        <v>1933</v>
      </c>
      <c r="G1509" s="53" t="s">
        <v>1933</v>
      </c>
      <c r="H1509" s="53" t="s">
        <v>2164</v>
      </c>
      <c r="I1509" s="57">
        <v>4.6</v>
      </c>
    </row>
    <row r="1510" s="44" customFormat="1" ht="41" customHeight="1" spans="1:9">
      <c r="A1510" s="54"/>
      <c r="B1510" s="54"/>
      <c r="C1510" s="53" t="s">
        <v>3412</v>
      </c>
      <c r="D1510" s="53" t="s">
        <v>3413</v>
      </c>
      <c r="E1510" s="53" t="s">
        <v>1813</v>
      </c>
      <c r="F1510" s="53" t="s">
        <v>1812</v>
      </c>
      <c r="G1510" s="53" t="s">
        <v>3414</v>
      </c>
      <c r="H1510" s="53" t="s">
        <v>2829</v>
      </c>
      <c r="I1510" s="57">
        <v>10</v>
      </c>
    </row>
    <row r="1511" s="44" customFormat="1" ht="41" customHeight="1" spans="1:9">
      <c r="A1511" s="54"/>
      <c r="B1511" s="54"/>
      <c r="C1511" s="53" t="s">
        <v>3412</v>
      </c>
      <c r="D1511" s="53" t="s">
        <v>3415</v>
      </c>
      <c r="E1511" s="53" t="s">
        <v>1813</v>
      </c>
      <c r="F1511" s="53" t="s">
        <v>1812</v>
      </c>
      <c r="G1511" s="53" t="s">
        <v>3415</v>
      </c>
      <c r="H1511" s="53" t="s">
        <v>2829</v>
      </c>
      <c r="I1511" s="57">
        <v>20</v>
      </c>
    </row>
    <row r="1512" s="44" customFormat="1" ht="18.5" customHeight="1" spans="1:9">
      <c r="A1512" s="55"/>
      <c r="B1512" s="55"/>
      <c r="C1512" s="53" t="s">
        <v>486</v>
      </c>
      <c r="D1512" s="53" t="s">
        <v>1779</v>
      </c>
      <c r="E1512" s="53" t="s">
        <v>1801</v>
      </c>
      <c r="F1512" s="53" t="s">
        <v>1779</v>
      </c>
      <c r="G1512" s="53" t="s">
        <v>1779</v>
      </c>
      <c r="H1512" s="53" t="s">
        <v>1761</v>
      </c>
      <c r="I1512" s="57">
        <v>8</v>
      </c>
    </row>
    <row r="1513" s="44" customFormat="1" ht="18.5" customHeight="1" spans="1:9">
      <c r="A1513" s="52" t="s">
        <v>3416</v>
      </c>
      <c r="B1513" s="52" t="s">
        <v>334</v>
      </c>
      <c r="C1513" s="53" t="s">
        <v>486</v>
      </c>
      <c r="D1513" s="53" t="s">
        <v>1747</v>
      </c>
      <c r="E1513" s="53" t="s">
        <v>1746</v>
      </c>
      <c r="F1513" s="53" t="s">
        <v>1747</v>
      </c>
      <c r="G1513" s="53" t="s">
        <v>1747</v>
      </c>
      <c r="H1513" s="53" t="s">
        <v>2011</v>
      </c>
      <c r="I1513" s="57">
        <v>1.6</v>
      </c>
    </row>
    <row r="1514" s="44" customFormat="1" ht="18.5" customHeight="1" spans="1:9">
      <c r="A1514" s="54"/>
      <c r="B1514" s="54"/>
      <c r="C1514" s="53" t="s">
        <v>486</v>
      </c>
      <c r="D1514" s="53" t="s">
        <v>1787</v>
      </c>
      <c r="E1514" s="53" t="s">
        <v>1788</v>
      </c>
      <c r="F1514" s="53" t="s">
        <v>1787</v>
      </c>
      <c r="G1514" s="53" t="s">
        <v>1787</v>
      </c>
      <c r="H1514" s="53" t="s">
        <v>2011</v>
      </c>
      <c r="I1514" s="57">
        <v>1.6</v>
      </c>
    </row>
    <row r="1515" s="44" customFormat="1" ht="18.5" customHeight="1" spans="1:9">
      <c r="A1515" s="54"/>
      <c r="B1515" s="54"/>
      <c r="C1515" s="53" t="s">
        <v>486</v>
      </c>
      <c r="D1515" s="53" t="s">
        <v>1756</v>
      </c>
      <c r="E1515" s="53" t="s">
        <v>1755</v>
      </c>
      <c r="F1515" s="53" t="s">
        <v>1756</v>
      </c>
      <c r="G1515" s="53" t="s">
        <v>1756</v>
      </c>
      <c r="H1515" s="53" t="s">
        <v>2011</v>
      </c>
      <c r="I1515" s="57">
        <v>0.5</v>
      </c>
    </row>
    <row r="1516" s="44" customFormat="1" ht="18.5" customHeight="1" spans="1:9">
      <c r="A1516" s="54"/>
      <c r="B1516" s="54"/>
      <c r="C1516" s="53" t="s">
        <v>486</v>
      </c>
      <c r="D1516" s="53" t="s">
        <v>1763</v>
      </c>
      <c r="E1516" s="53" t="s">
        <v>1762</v>
      </c>
      <c r="F1516" s="53" t="s">
        <v>1763</v>
      </c>
      <c r="G1516" s="53" t="s">
        <v>1763</v>
      </c>
      <c r="H1516" s="53" t="s">
        <v>2011</v>
      </c>
      <c r="I1516" s="57">
        <v>0.3</v>
      </c>
    </row>
    <row r="1517" s="44" customFormat="1" ht="18.5" customHeight="1" spans="1:9">
      <c r="A1517" s="54"/>
      <c r="B1517" s="54"/>
      <c r="C1517" s="53" t="s">
        <v>486</v>
      </c>
      <c r="D1517" s="53" t="s">
        <v>1769</v>
      </c>
      <c r="E1517" s="53" t="s">
        <v>1770</v>
      </c>
      <c r="F1517" s="53" t="s">
        <v>1771</v>
      </c>
      <c r="G1517" s="53" t="s">
        <v>1769</v>
      </c>
      <c r="H1517" s="53" t="s">
        <v>3417</v>
      </c>
      <c r="I1517" s="57">
        <v>3</v>
      </c>
    </row>
    <row r="1518" s="44" customFormat="1" ht="18.5" customHeight="1" spans="1:9">
      <c r="A1518" s="54"/>
      <c r="B1518" s="54"/>
      <c r="C1518" s="53" t="s">
        <v>486</v>
      </c>
      <c r="D1518" s="53" t="s">
        <v>1791</v>
      </c>
      <c r="E1518" s="53" t="s">
        <v>1809</v>
      </c>
      <c r="F1518" s="53" t="s">
        <v>1810</v>
      </c>
      <c r="G1518" s="53" t="s">
        <v>1791</v>
      </c>
      <c r="H1518" s="53" t="s">
        <v>3417</v>
      </c>
      <c r="I1518" s="57">
        <v>1</v>
      </c>
    </row>
    <row r="1519" s="44" customFormat="1" ht="18.5" customHeight="1" spans="1:9">
      <c r="A1519" s="54"/>
      <c r="B1519" s="54"/>
      <c r="C1519" s="53" t="s">
        <v>486</v>
      </c>
      <c r="D1519" s="53" t="s">
        <v>1782</v>
      </c>
      <c r="E1519" s="53" t="s">
        <v>1792</v>
      </c>
      <c r="F1519" s="53" t="s">
        <v>1782</v>
      </c>
      <c r="G1519" s="53" t="s">
        <v>1782</v>
      </c>
      <c r="H1519" s="53" t="s">
        <v>2164</v>
      </c>
      <c r="I1519" s="57">
        <v>2</v>
      </c>
    </row>
    <row r="1520" s="44" customFormat="1" ht="18.5" customHeight="1" spans="1:9">
      <c r="A1520" s="54"/>
      <c r="B1520" s="54"/>
      <c r="C1520" s="53" t="s">
        <v>486</v>
      </c>
      <c r="D1520" s="53" t="s">
        <v>1933</v>
      </c>
      <c r="E1520" s="53" t="s">
        <v>1932</v>
      </c>
      <c r="F1520" s="53" t="s">
        <v>1933</v>
      </c>
      <c r="G1520" s="53" t="s">
        <v>1933</v>
      </c>
      <c r="H1520" s="53" t="s">
        <v>3417</v>
      </c>
      <c r="I1520" s="57">
        <v>3.5</v>
      </c>
    </row>
    <row r="1521" s="44" customFormat="1" ht="18.5" customHeight="1" spans="1:9">
      <c r="A1521" s="54"/>
      <c r="B1521" s="54"/>
      <c r="C1521" s="53" t="s">
        <v>486</v>
      </c>
      <c r="D1521" s="53" t="s">
        <v>1812</v>
      </c>
      <c r="E1521" s="53" t="s">
        <v>1813</v>
      </c>
      <c r="F1521" s="53" t="s">
        <v>1812</v>
      </c>
      <c r="G1521" s="53" t="s">
        <v>1812</v>
      </c>
      <c r="H1521" s="53" t="s">
        <v>3417</v>
      </c>
      <c r="I1521" s="57">
        <v>4</v>
      </c>
    </row>
    <row r="1522" s="44" customFormat="1" ht="18.5" customHeight="1" spans="1:9">
      <c r="A1522" s="55"/>
      <c r="B1522" s="55"/>
      <c r="C1522" s="53" t="s">
        <v>486</v>
      </c>
      <c r="D1522" s="53" t="s">
        <v>1779</v>
      </c>
      <c r="E1522" s="53" t="s">
        <v>1801</v>
      </c>
      <c r="F1522" s="53" t="s">
        <v>1779</v>
      </c>
      <c r="G1522" s="53" t="s">
        <v>1779</v>
      </c>
      <c r="H1522" s="53" t="s">
        <v>2164</v>
      </c>
      <c r="I1522" s="57">
        <v>3</v>
      </c>
    </row>
    <row r="1523" s="44" customFormat="1" ht="18.5" customHeight="1" spans="1:9">
      <c r="A1523" s="52" t="s">
        <v>3418</v>
      </c>
      <c r="B1523" s="52" t="s">
        <v>338</v>
      </c>
      <c r="C1523" s="53" t="s">
        <v>486</v>
      </c>
      <c r="D1523" s="53" t="s">
        <v>3380</v>
      </c>
      <c r="E1523" s="53" t="s">
        <v>1746</v>
      </c>
      <c r="F1523" s="53" t="s">
        <v>1747</v>
      </c>
      <c r="G1523" s="53" t="s">
        <v>3419</v>
      </c>
      <c r="H1523" s="53" t="s">
        <v>3420</v>
      </c>
      <c r="I1523" s="57">
        <v>1.5</v>
      </c>
    </row>
    <row r="1524" s="44" customFormat="1" ht="18.5" customHeight="1" spans="1:9">
      <c r="A1524" s="54"/>
      <c r="B1524" s="54"/>
      <c r="C1524" s="53" t="s">
        <v>486</v>
      </c>
      <c r="D1524" s="53" t="s">
        <v>2013</v>
      </c>
      <c r="E1524" s="53" t="s">
        <v>1755</v>
      </c>
      <c r="F1524" s="53" t="s">
        <v>1756</v>
      </c>
      <c r="G1524" s="53" t="s">
        <v>3421</v>
      </c>
      <c r="H1524" s="53" t="s">
        <v>3422</v>
      </c>
      <c r="I1524" s="57">
        <v>1.2</v>
      </c>
    </row>
    <row r="1525" s="44" customFormat="1" ht="18.5" customHeight="1" spans="1:9">
      <c r="A1525" s="54"/>
      <c r="B1525" s="54"/>
      <c r="C1525" s="53" t="s">
        <v>486</v>
      </c>
      <c r="D1525" s="53" t="s">
        <v>2783</v>
      </c>
      <c r="E1525" s="53" t="s">
        <v>1765</v>
      </c>
      <c r="F1525" s="53" t="s">
        <v>1766</v>
      </c>
      <c r="G1525" s="53" t="s">
        <v>3421</v>
      </c>
      <c r="H1525" s="53" t="s">
        <v>3423</v>
      </c>
      <c r="I1525" s="57">
        <v>0.15</v>
      </c>
    </row>
    <row r="1526" s="44" customFormat="1" ht="18.5" customHeight="1" spans="1:9">
      <c r="A1526" s="54"/>
      <c r="B1526" s="54"/>
      <c r="C1526" s="53" t="s">
        <v>486</v>
      </c>
      <c r="D1526" s="53" t="s">
        <v>1832</v>
      </c>
      <c r="E1526" s="53" t="s">
        <v>1767</v>
      </c>
      <c r="F1526" s="53" t="s">
        <v>1768</v>
      </c>
      <c r="G1526" s="53" t="s">
        <v>3424</v>
      </c>
      <c r="H1526" s="53" t="s">
        <v>2274</v>
      </c>
      <c r="I1526" s="57">
        <v>2.15</v>
      </c>
    </row>
    <row r="1527" s="44" customFormat="1" ht="18.5" customHeight="1" spans="1:9">
      <c r="A1527" s="55"/>
      <c r="B1527" s="55"/>
      <c r="C1527" s="53" t="s">
        <v>486</v>
      </c>
      <c r="D1527" s="53" t="s">
        <v>2120</v>
      </c>
      <c r="E1527" s="53" t="s">
        <v>2063</v>
      </c>
      <c r="F1527" s="53" t="s">
        <v>2064</v>
      </c>
      <c r="G1527" s="53" t="s">
        <v>1880</v>
      </c>
      <c r="H1527" s="53" t="s">
        <v>3324</v>
      </c>
      <c r="I1527" s="57">
        <v>10.3</v>
      </c>
    </row>
    <row r="1528" s="44" customFormat="1" ht="18.5" customHeight="1" spans="1:9">
      <c r="A1528" s="52" t="s">
        <v>3425</v>
      </c>
      <c r="B1528" s="52" t="s">
        <v>340</v>
      </c>
      <c r="C1528" s="53" t="s">
        <v>486</v>
      </c>
      <c r="D1528" s="53" t="s">
        <v>3426</v>
      </c>
      <c r="E1528" s="53" t="s">
        <v>1863</v>
      </c>
      <c r="F1528" s="53" t="s">
        <v>1862</v>
      </c>
      <c r="G1528" s="53" t="s">
        <v>3427</v>
      </c>
      <c r="H1528" s="53" t="s">
        <v>2230</v>
      </c>
      <c r="I1528" s="57">
        <v>2</v>
      </c>
    </row>
    <row r="1529" s="44" customFormat="1" ht="18.5" customHeight="1" spans="1:9">
      <c r="A1529" s="54"/>
      <c r="B1529" s="54"/>
      <c r="C1529" s="53" t="s">
        <v>486</v>
      </c>
      <c r="D1529" s="53" t="s">
        <v>3426</v>
      </c>
      <c r="E1529" s="53" t="s">
        <v>1757</v>
      </c>
      <c r="F1529" s="53" t="s">
        <v>1758</v>
      </c>
      <c r="G1529" s="53" t="s">
        <v>3428</v>
      </c>
      <c r="H1529" s="53" t="s">
        <v>2230</v>
      </c>
      <c r="I1529" s="57">
        <v>3</v>
      </c>
    </row>
    <row r="1530" s="44" customFormat="1" ht="18.5" customHeight="1" spans="1:9">
      <c r="A1530" s="54"/>
      <c r="B1530" s="54"/>
      <c r="C1530" s="53" t="s">
        <v>486</v>
      </c>
      <c r="D1530" s="53" t="s">
        <v>3426</v>
      </c>
      <c r="E1530" s="53" t="s">
        <v>1762</v>
      </c>
      <c r="F1530" s="53" t="s">
        <v>1763</v>
      </c>
      <c r="G1530" s="53" t="s">
        <v>3429</v>
      </c>
      <c r="H1530" s="53" t="s">
        <v>2230</v>
      </c>
      <c r="I1530" s="57">
        <v>0.5</v>
      </c>
    </row>
    <row r="1531" s="44" customFormat="1" ht="18.5" customHeight="1" spans="1:9">
      <c r="A1531" s="54"/>
      <c r="B1531" s="54"/>
      <c r="C1531" s="53" t="s">
        <v>486</v>
      </c>
      <c r="D1531" s="53" t="s">
        <v>3426</v>
      </c>
      <c r="E1531" s="53" t="s">
        <v>1767</v>
      </c>
      <c r="F1531" s="53" t="s">
        <v>1768</v>
      </c>
      <c r="G1531" s="53" t="s">
        <v>3430</v>
      </c>
      <c r="H1531" s="53" t="s">
        <v>2230</v>
      </c>
      <c r="I1531" s="57">
        <v>18</v>
      </c>
    </row>
    <row r="1532" s="44" customFormat="1" ht="29" customHeight="1" spans="1:9">
      <c r="A1532" s="54"/>
      <c r="B1532" s="54"/>
      <c r="C1532" s="53" t="s">
        <v>3431</v>
      </c>
      <c r="D1532" s="53" t="s">
        <v>3432</v>
      </c>
      <c r="E1532" s="53" t="s">
        <v>1893</v>
      </c>
      <c r="F1532" s="53" t="s">
        <v>1892</v>
      </c>
      <c r="G1532" s="53" t="s">
        <v>3433</v>
      </c>
      <c r="H1532" s="53" t="s">
        <v>2230</v>
      </c>
      <c r="I1532" s="57">
        <v>20</v>
      </c>
    </row>
    <row r="1533" s="44" customFormat="1" ht="18.5" customHeight="1" spans="1:9">
      <c r="A1533" s="54"/>
      <c r="B1533" s="54"/>
      <c r="C1533" s="53" t="s">
        <v>486</v>
      </c>
      <c r="D1533" s="53" t="s">
        <v>3426</v>
      </c>
      <c r="E1533" s="53" t="s">
        <v>1927</v>
      </c>
      <c r="F1533" s="53" t="s">
        <v>1928</v>
      </c>
      <c r="G1533" s="53" t="s">
        <v>3434</v>
      </c>
      <c r="H1533" s="53" t="s">
        <v>2230</v>
      </c>
      <c r="I1533" s="57">
        <v>3</v>
      </c>
    </row>
    <row r="1534" s="44" customFormat="1" ht="18.5" customHeight="1" spans="1:9">
      <c r="A1534" s="54"/>
      <c r="B1534" s="54"/>
      <c r="C1534" s="53" t="s">
        <v>486</v>
      </c>
      <c r="D1534" s="53" t="s">
        <v>3426</v>
      </c>
      <c r="E1534" s="53" t="s">
        <v>1806</v>
      </c>
      <c r="F1534" s="53" t="s">
        <v>1807</v>
      </c>
      <c r="G1534" s="53" t="s">
        <v>3435</v>
      </c>
      <c r="H1534" s="53" t="s">
        <v>2230</v>
      </c>
      <c r="I1534" s="57">
        <v>9</v>
      </c>
    </row>
    <row r="1535" s="44" customFormat="1" ht="18.5" customHeight="1" spans="1:9">
      <c r="A1535" s="55"/>
      <c r="B1535" s="55"/>
      <c r="C1535" s="53" t="s">
        <v>486</v>
      </c>
      <c r="D1535" s="53" t="s">
        <v>3426</v>
      </c>
      <c r="E1535" s="53" t="s">
        <v>1801</v>
      </c>
      <c r="F1535" s="53" t="s">
        <v>1779</v>
      </c>
      <c r="G1535" s="53" t="s">
        <v>2931</v>
      </c>
      <c r="H1535" s="53" t="s">
        <v>2230</v>
      </c>
      <c r="I1535" s="57">
        <v>2</v>
      </c>
    </row>
    <row r="1536" s="44" customFormat="1" ht="18.5" customHeight="1" spans="1:9">
      <c r="A1536" s="52" t="s">
        <v>3436</v>
      </c>
      <c r="B1536" s="52" t="s">
        <v>350</v>
      </c>
      <c r="C1536" s="53" t="s">
        <v>486</v>
      </c>
      <c r="D1536" s="53" t="s">
        <v>3437</v>
      </c>
      <c r="E1536" s="53" t="s">
        <v>1746</v>
      </c>
      <c r="F1536" s="53" t="s">
        <v>1747</v>
      </c>
      <c r="G1536" s="53" t="s">
        <v>2543</v>
      </c>
      <c r="H1536" s="53" t="s">
        <v>1865</v>
      </c>
      <c r="I1536" s="57">
        <v>2</v>
      </c>
    </row>
    <row r="1537" s="44" customFormat="1" ht="18.5" customHeight="1" spans="1:9">
      <c r="A1537" s="54"/>
      <c r="B1537" s="54"/>
      <c r="C1537" s="53" t="s">
        <v>486</v>
      </c>
      <c r="D1537" s="53" t="s">
        <v>3437</v>
      </c>
      <c r="E1537" s="53" t="s">
        <v>1765</v>
      </c>
      <c r="F1537" s="53" t="s">
        <v>1766</v>
      </c>
      <c r="G1537" s="53" t="s">
        <v>2013</v>
      </c>
      <c r="H1537" s="53" t="s">
        <v>1865</v>
      </c>
      <c r="I1537" s="57">
        <v>3</v>
      </c>
    </row>
    <row r="1538" s="44" customFormat="1" ht="18.5" customHeight="1" spans="1:9">
      <c r="A1538" s="54"/>
      <c r="B1538" s="54"/>
      <c r="C1538" s="53" t="s">
        <v>486</v>
      </c>
      <c r="D1538" s="53" t="s">
        <v>3438</v>
      </c>
      <c r="E1538" s="53" t="s">
        <v>2063</v>
      </c>
      <c r="F1538" s="53" t="s">
        <v>2064</v>
      </c>
      <c r="G1538" s="53" t="s">
        <v>3439</v>
      </c>
      <c r="H1538" s="53" t="s">
        <v>1865</v>
      </c>
      <c r="I1538" s="57">
        <v>4</v>
      </c>
    </row>
    <row r="1539" s="44" customFormat="1" ht="18.5" customHeight="1" spans="1:9">
      <c r="A1539" s="55"/>
      <c r="B1539" s="55"/>
      <c r="C1539" s="53" t="s">
        <v>486</v>
      </c>
      <c r="D1539" s="53" t="s">
        <v>3440</v>
      </c>
      <c r="E1539" s="53" t="s">
        <v>2377</v>
      </c>
      <c r="F1539" s="53" t="s">
        <v>2378</v>
      </c>
      <c r="G1539" s="53" t="s">
        <v>3440</v>
      </c>
      <c r="H1539" s="53" t="s">
        <v>1865</v>
      </c>
      <c r="I1539" s="57">
        <v>1</v>
      </c>
    </row>
    <row r="1540" s="44" customFormat="1" ht="18.5" customHeight="1" spans="1:9">
      <c r="A1540" s="52" t="s">
        <v>3441</v>
      </c>
      <c r="B1540" s="52" t="s">
        <v>352</v>
      </c>
      <c r="C1540" s="53" t="s">
        <v>486</v>
      </c>
      <c r="D1540" s="53" t="s">
        <v>1763</v>
      </c>
      <c r="E1540" s="53" t="s">
        <v>1762</v>
      </c>
      <c r="F1540" s="53" t="s">
        <v>1763</v>
      </c>
      <c r="G1540" s="53" t="s">
        <v>3442</v>
      </c>
      <c r="H1540" s="53" t="s">
        <v>2265</v>
      </c>
      <c r="I1540" s="57">
        <v>0.2</v>
      </c>
    </row>
    <row r="1541" s="44" customFormat="1" ht="18.5" customHeight="1" spans="1:9">
      <c r="A1541" s="54"/>
      <c r="B1541" s="54"/>
      <c r="C1541" s="53" t="s">
        <v>486</v>
      </c>
      <c r="D1541" s="53" t="s">
        <v>1998</v>
      </c>
      <c r="E1541" s="53" t="s">
        <v>1767</v>
      </c>
      <c r="F1541" s="53" t="s">
        <v>1768</v>
      </c>
      <c r="G1541" s="53" t="s">
        <v>3443</v>
      </c>
      <c r="H1541" s="53" t="s">
        <v>2265</v>
      </c>
      <c r="I1541" s="57">
        <v>1</v>
      </c>
    </row>
    <row r="1542" s="44" customFormat="1" ht="18.5" customHeight="1" spans="1:9">
      <c r="A1542" s="54"/>
      <c r="B1542" s="54"/>
      <c r="C1542" s="53" t="s">
        <v>486</v>
      </c>
      <c r="D1542" s="53" t="s">
        <v>550</v>
      </c>
      <c r="E1542" s="53" t="s">
        <v>1775</v>
      </c>
      <c r="F1542" s="53" t="s">
        <v>1776</v>
      </c>
      <c r="G1542" s="53" t="s">
        <v>3444</v>
      </c>
      <c r="H1542" s="53" t="s">
        <v>1881</v>
      </c>
      <c r="I1542" s="57">
        <v>0.3</v>
      </c>
    </row>
    <row r="1543" s="44" customFormat="1" ht="18.5" customHeight="1" spans="1:9">
      <c r="A1543" s="54"/>
      <c r="B1543" s="54"/>
      <c r="C1543" s="53" t="s">
        <v>486</v>
      </c>
      <c r="D1543" s="53" t="s">
        <v>2066</v>
      </c>
      <c r="E1543" s="53" t="s">
        <v>1809</v>
      </c>
      <c r="F1543" s="53" t="s">
        <v>1810</v>
      </c>
      <c r="G1543" s="53" t="s">
        <v>2066</v>
      </c>
      <c r="H1543" s="53" t="s">
        <v>1881</v>
      </c>
      <c r="I1543" s="57">
        <v>0.4</v>
      </c>
    </row>
    <row r="1544" s="44" customFormat="1" ht="18.5" customHeight="1" spans="1:9">
      <c r="A1544" s="54"/>
      <c r="B1544" s="54"/>
      <c r="C1544" s="53" t="s">
        <v>486</v>
      </c>
      <c r="D1544" s="53" t="s">
        <v>3030</v>
      </c>
      <c r="E1544" s="53" t="s">
        <v>1932</v>
      </c>
      <c r="F1544" s="53" t="s">
        <v>1933</v>
      </c>
      <c r="G1544" s="53" t="s">
        <v>3030</v>
      </c>
      <c r="H1544" s="53" t="s">
        <v>2471</v>
      </c>
      <c r="I1544" s="57">
        <v>1</v>
      </c>
    </row>
    <row r="1545" s="44" customFormat="1" ht="18.5" customHeight="1" spans="1:9">
      <c r="A1545" s="54"/>
      <c r="B1545" s="54"/>
      <c r="C1545" s="53" t="s">
        <v>486</v>
      </c>
      <c r="D1545" s="53" t="s">
        <v>1812</v>
      </c>
      <c r="E1545" s="53" t="s">
        <v>1813</v>
      </c>
      <c r="F1545" s="53" t="s">
        <v>1812</v>
      </c>
      <c r="G1545" s="53" t="s">
        <v>1812</v>
      </c>
      <c r="H1545" s="53" t="s">
        <v>1881</v>
      </c>
      <c r="I1545" s="57">
        <v>0.6</v>
      </c>
    </row>
    <row r="1546" s="44" customFormat="1" ht="18.5" customHeight="1" spans="1:9">
      <c r="A1546" s="55"/>
      <c r="B1546" s="55"/>
      <c r="C1546" s="53" t="s">
        <v>486</v>
      </c>
      <c r="D1546" s="53" t="s">
        <v>555</v>
      </c>
      <c r="E1546" s="53" t="s">
        <v>1860</v>
      </c>
      <c r="F1546" s="53" t="s">
        <v>1859</v>
      </c>
      <c r="G1546" s="53" t="s">
        <v>1905</v>
      </c>
      <c r="H1546" s="53" t="s">
        <v>1881</v>
      </c>
      <c r="I1546" s="57">
        <v>2.4</v>
      </c>
    </row>
    <row r="1547" s="44" customFormat="1" ht="18.5" customHeight="1" spans="1:9">
      <c r="A1547" s="52" t="s">
        <v>3445</v>
      </c>
      <c r="B1547" s="52" t="s">
        <v>354</v>
      </c>
      <c r="C1547" s="53" t="s">
        <v>486</v>
      </c>
      <c r="D1547" s="53" t="s">
        <v>1787</v>
      </c>
      <c r="E1547" s="53" t="s">
        <v>1788</v>
      </c>
      <c r="F1547" s="53" t="s">
        <v>1787</v>
      </c>
      <c r="G1547" s="53" t="s">
        <v>1787</v>
      </c>
      <c r="H1547" s="53" t="s">
        <v>1856</v>
      </c>
      <c r="I1547" s="57">
        <v>3</v>
      </c>
    </row>
    <row r="1548" s="44" customFormat="1" ht="18.5" customHeight="1" spans="1:9">
      <c r="A1548" s="54"/>
      <c r="B1548" s="54"/>
      <c r="C1548" s="53" t="s">
        <v>486</v>
      </c>
      <c r="D1548" s="53" t="s">
        <v>2013</v>
      </c>
      <c r="E1548" s="53" t="s">
        <v>1755</v>
      </c>
      <c r="F1548" s="53" t="s">
        <v>1756</v>
      </c>
      <c r="G1548" s="53" t="s">
        <v>1756</v>
      </c>
      <c r="H1548" s="53" t="s">
        <v>2499</v>
      </c>
      <c r="I1548" s="57">
        <v>0.5</v>
      </c>
    </row>
    <row r="1549" s="44" customFormat="1" ht="18.5" customHeight="1" spans="1:9">
      <c r="A1549" s="54"/>
      <c r="B1549" s="54"/>
      <c r="C1549" s="53" t="s">
        <v>486</v>
      </c>
      <c r="D1549" s="53" t="s">
        <v>1764</v>
      </c>
      <c r="E1549" s="53" t="s">
        <v>1879</v>
      </c>
      <c r="F1549" s="53" t="s">
        <v>1764</v>
      </c>
      <c r="G1549" s="53" t="s">
        <v>1764</v>
      </c>
      <c r="H1549" s="53" t="s">
        <v>1856</v>
      </c>
      <c r="I1549" s="57">
        <v>1</v>
      </c>
    </row>
    <row r="1550" s="44" customFormat="1" ht="18.5" customHeight="1" spans="1:9">
      <c r="A1550" s="54"/>
      <c r="B1550" s="54"/>
      <c r="C1550" s="53" t="s">
        <v>486</v>
      </c>
      <c r="D1550" s="53" t="s">
        <v>1758</v>
      </c>
      <c r="E1550" s="53" t="s">
        <v>1757</v>
      </c>
      <c r="F1550" s="53" t="s">
        <v>1758</v>
      </c>
      <c r="G1550" s="53" t="s">
        <v>1758</v>
      </c>
      <c r="H1550" s="53" t="s">
        <v>2075</v>
      </c>
      <c r="I1550" s="57">
        <v>5</v>
      </c>
    </row>
    <row r="1551" s="44" customFormat="1" ht="18.5" customHeight="1" spans="1:9">
      <c r="A1551" s="54"/>
      <c r="B1551" s="54"/>
      <c r="C1551" s="53" t="s">
        <v>486</v>
      </c>
      <c r="D1551" s="53" t="s">
        <v>1759</v>
      </c>
      <c r="E1551" s="53" t="s">
        <v>1760</v>
      </c>
      <c r="F1551" s="53" t="s">
        <v>1759</v>
      </c>
      <c r="G1551" s="53" t="s">
        <v>1759</v>
      </c>
      <c r="H1551" s="53" t="s">
        <v>2499</v>
      </c>
      <c r="I1551" s="57">
        <v>1.5</v>
      </c>
    </row>
    <row r="1552" s="44" customFormat="1" ht="18.5" customHeight="1" spans="1:9">
      <c r="A1552" s="54"/>
      <c r="B1552" s="54"/>
      <c r="C1552" s="53" t="s">
        <v>486</v>
      </c>
      <c r="D1552" s="53" t="s">
        <v>1763</v>
      </c>
      <c r="E1552" s="53" t="s">
        <v>1762</v>
      </c>
      <c r="F1552" s="53" t="s">
        <v>1763</v>
      </c>
      <c r="G1552" s="53" t="s">
        <v>1763</v>
      </c>
      <c r="H1552" s="53" t="s">
        <v>1761</v>
      </c>
      <c r="I1552" s="57">
        <v>0.5</v>
      </c>
    </row>
    <row r="1553" s="44" customFormat="1" ht="18.5" customHeight="1" spans="1:9">
      <c r="A1553" s="54"/>
      <c r="B1553" s="54"/>
      <c r="C1553" s="53" t="s">
        <v>486</v>
      </c>
      <c r="D1553" s="53" t="s">
        <v>1832</v>
      </c>
      <c r="E1553" s="53" t="s">
        <v>1767</v>
      </c>
      <c r="F1553" s="53" t="s">
        <v>1768</v>
      </c>
      <c r="G1553" s="53" t="s">
        <v>1832</v>
      </c>
      <c r="H1553" s="53" t="s">
        <v>2178</v>
      </c>
      <c r="I1553" s="57">
        <v>3</v>
      </c>
    </row>
    <row r="1554" s="44" customFormat="1" ht="18.5" customHeight="1" spans="1:9">
      <c r="A1554" s="54"/>
      <c r="B1554" s="54"/>
      <c r="C1554" s="53" t="s">
        <v>486</v>
      </c>
      <c r="D1554" s="53" t="s">
        <v>1769</v>
      </c>
      <c r="E1554" s="53" t="s">
        <v>1770</v>
      </c>
      <c r="F1554" s="53" t="s">
        <v>1771</v>
      </c>
      <c r="G1554" s="53" t="s">
        <v>1769</v>
      </c>
      <c r="H1554" s="53" t="s">
        <v>1865</v>
      </c>
      <c r="I1554" s="57">
        <v>5</v>
      </c>
    </row>
    <row r="1555" s="44" customFormat="1" ht="18.5" customHeight="1" spans="1:9">
      <c r="A1555" s="54"/>
      <c r="B1555" s="54"/>
      <c r="C1555" s="53" t="s">
        <v>486</v>
      </c>
      <c r="D1555" s="53" t="s">
        <v>1791</v>
      </c>
      <c r="E1555" s="53" t="s">
        <v>1809</v>
      </c>
      <c r="F1555" s="53" t="s">
        <v>1810</v>
      </c>
      <c r="G1555" s="53" t="s">
        <v>1791</v>
      </c>
      <c r="H1555" s="53" t="s">
        <v>1842</v>
      </c>
      <c r="I1555" s="57">
        <v>5</v>
      </c>
    </row>
    <row r="1556" s="44" customFormat="1" ht="18.5" customHeight="1" spans="1:9">
      <c r="A1556" s="54"/>
      <c r="B1556" s="54"/>
      <c r="C1556" s="53" t="s">
        <v>486</v>
      </c>
      <c r="D1556" s="53" t="s">
        <v>3446</v>
      </c>
      <c r="E1556" s="53" t="s">
        <v>1932</v>
      </c>
      <c r="F1556" s="53" t="s">
        <v>1933</v>
      </c>
      <c r="G1556" s="53" t="s">
        <v>3447</v>
      </c>
      <c r="H1556" s="53" t="s">
        <v>1865</v>
      </c>
      <c r="I1556" s="57">
        <v>4</v>
      </c>
    </row>
    <row r="1557" s="44" customFormat="1" ht="18.5" customHeight="1" spans="1:9">
      <c r="A1557" s="54"/>
      <c r="B1557" s="54"/>
      <c r="C1557" s="53" t="s">
        <v>486</v>
      </c>
      <c r="D1557" s="53" t="s">
        <v>3448</v>
      </c>
      <c r="E1557" s="53" t="s">
        <v>1813</v>
      </c>
      <c r="F1557" s="53" t="s">
        <v>1812</v>
      </c>
      <c r="G1557" s="53" t="s">
        <v>3448</v>
      </c>
      <c r="H1557" s="53" t="s">
        <v>1865</v>
      </c>
      <c r="I1557" s="57">
        <v>22</v>
      </c>
    </row>
    <row r="1558" s="44" customFormat="1" ht="18.5" customHeight="1" spans="1:9">
      <c r="A1558" s="54"/>
      <c r="B1558" s="54"/>
      <c r="C1558" s="53" t="s">
        <v>486</v>
      </c>
      <c r="D1558" s="53" t="s">
        <v>3449</v>
      </c>
      <c r="E1558" s="53" t="s">
        <v>1936</v>
      </c>
      <c r="F1558" s="53" t="s">
        <v>1937</v>
      </c>
      <c r="G1558" s="53" t="s">
        <v>3449</v>
      </c>
      <c r="H1558" s="53" t="s">
        <v>2024</v>
      </c>
      <c r="I1558" s="57">
        <v>12</v>
      </c>
    </row>
    <row r="1559" s="44" customFormat="1" ht="18.5" customHeight="1" spans="1:9">
      <c r="A1559" s="54"/>
      <c r="B1559" s="54"/>
      <c r="C1559" s="53" t="s">
        <v>486</v>
      </c>
      <c r="D1559" s="53" t="s">
        <v>2273</v>
      </c>
      <c r="E1559" s="53" t="s">
        <v>1801</v>
      </c>
      <c r="F1559" s="53" t="s">
        <v>1779</v>
      </c>
      <c r="G1559" s="53" t="s">
        <v>1779</v>
      </c>
      <c r="H1559" s="53" t="s">
        <v>1865</v>
      </c>
      <c r="I1559" s="57">
        <v>15</v>
      </c>
    </row>
    <row r="1560" s="44" customFormat="1" ht="29" customHeight="1" spans="1:9">
      <c r="A1560" s="54"/>
      <c r="B1560" s="54"/>
      <c r="C1560" s="53" t="s">
        <v>3450</v>
      </c>
      <c r="D1560" s="53" t="s">
        <v>550</v>
      </c>
      <c r="E1560" s="53" t="s">
        <v>1801</v>
      </c>
      <c r="F1560" s="53" t="s">
        <v>1779</v>
      </c>
      <c r="G1560" s="53" t="s">
        <v>1779</v>
      </c>
      <c r="H1560" s="53" t="s">
        <v>2024</v>
      </c>
      <c r="I1560" s="57">
        <v>35</v>
      </c>
    </row>
    <row r="1561" s="44" customFormat="1" ht="18.5" customHeight="1" spans="1:9">
      <c r="A1561" s="55"/>
      <c r="B1561" s="55"/>
      <c r="C1561" s="53" t="s">
        <v>486</v>
      </c>
      <c r="D1561" s="53" t="s">
        <v>1779</v>
      </c>
      <c r="E1561" s="53" t="s">
        <v>1801</v>
      </c>
      <c r="F1561" s="53" t="s">
        <v>1779</v>
      </c>
      <c r="G1561" s="53" t="s">
        <v>2273</v>
      </c>
      <c r="H1561" s="53" t="s">
        <v>1865</v>
      </c>
      <c r="I1561" s="57">
        <v>18</v>
      </c>
    </row>
    <row r="1562" s="44" customFormat="1" ht="18.5" customHeight="1" spans="1:9">
      <c r="A1562" s="52" t="s">
        <v>3451</v>
      </c>
      <c r="B1562" s="52" t="s">
        <v>356</v>
      </c>
      <c r="C1562" s="53" t="s">
        <v>486</v>
      </c>
      <c r="D1562" s="53" t="s">
        <v>2543</v>
      </c>
      <c r="E1562" s="53" t="s">
        <v>1746</v>
      </c>
      <c r="F1562" s="53" t="s">
        <v>1747</v>
      </c>
      <c r="G1562" s="53" t="s">
        <v>3452</v>
      </c>
      <c r="H1562" s="53" t="s">
        <v>2226</v>
      </c>
      <c r="I1562" s="57">
        <v>0.7</v>
      </c>
    </row>
    <row r="1563" s="44" customFormat="1" ht="18.5" customHeight="1" spans="1:9">
      <c r="A1563" s="54"/>
      <c r="B1563" s="54"/>
      <c r="C1563" s="53" t="s">
        <v>486</v>
      </c>
      <c r="D1563" s="53" t="s">
        <v>1824</v>
      </c>
      <c r="E1563" s="53" t="s">
        <v>1825</v>
      </c>
      <c r="F1563" s="53" t="s">
        <v>1824</v>
      </c>
      <c r="G1563" s="53" t="s">
        <v>3453</v>
      </c>
      <c r="H1563" s="53" t="s">
        <v>2226</v>
      </c>
      <c r="I1563" s="57">
        <v>2</v>
      </c>
    </row>
    <row r="1564" s="44" customFormat="1" ht="18.5" customHeight="1" spans="1:9">
      <c r="A1564" s="54"/>
      <c r="B1564" s="54"/>
      <c r="C1564" s="53" t="s">
        <v>486</v>
      </c>
      <c r="D1564" s="53" t="s">
        <v>2066</v>
      </c>
      <c r="E1564" s="53" t="s">
        <v>1809</v>
      </c>
      <c r="F1564" s="53" t="s">
        <v>1810</v>
      </c>
      <c r="G1564" s="53" t="s">
        <v>1791</v>
      </c>
      <c r="H1564" s="53" t="s">
        <v>2226</v>
      </c>
      <c r="I1564" s="57">
        <v>0.5</v>
      </c>
    </row>
    <row r="1565" s="44" customFormat="1" ht="18.5" customHeight="1" spans="1:9">
      <c r="A1565" s="55"/>
      <c r="B1565" s="55"/>
      <c r="C1565" s="53" t="s">
        <v>486</v>
      </c>
      <c r="D1565" s="53" t="s">
        <v>2031</v>
      </c>
      <c r="E1565" s="53" t="s">
        <v>1801</v>
      </c>
      <c r="F1565" s="53" t="s">
        <v>1779</v>
      </c>
      <c r="G1565" s="53" t="s">
        <v>1779</v>
      </c>
      <c r="H1565" s="53" t="s">
        <v>2226</v>
      </c>
      <c r="I1565" s="57">
        <v>2</v>
      </c>
    </row>
    <row r="1566" s="44" customFormat="1" ht="18.5" customHeight="1" spans="1:9">
      <c r="A1566" s="52" t="s">
        <v>3454</v>
      </c>
      <c r="B1566" s="52" t="s">
        <v>358</v>
      </c>
      <c r="C1566" s="53" t="s">
        <v>486</v>
      </c>
      <c r="D1566" s="53" t="s">
        <v>1791</v>
      </c>
      <c r="E1566" s="53" t="s">
        <v>1809</v>
      </c>
      <c r="F1566" s="53" t="s">
        <v>1810</v>
      </c>
      <c r="G1566" s="53" t="s">
        <v>2331</v>
      </c>
      <c r="H1566" s="53" t="s">
        <v>1754</v>
      </c>
      <c r="I1566" s="57">
        <v>0.6</v>
      </c>
    </row>
    <row r="1567" s="44" customFormat="1" ht="18.5" customHeight="1" spans="1:9">
      <c r="A1567" s="54"/>
      <c r="B1567" s="54"/>
      <c r="C1567" s="53" t="s">
        <v>486</v>
      </c>
      <c r="D1567" s="53" t="s">
        <v>1779</v>
      </c>
      <c r="E1567" s="53" t="s">
        <v>1801</v>
      </c>
      <c r="F1567" s="53" t="s">
        <v>1779</v>
      </c>
      <c r="G1567" s="53" t="s">
        <v>3455</v>
      </c>
      <c r="H1567" s="53" t="s">
        <v>1778</v>
      </c>
      <c r="I1567" s="57">
        <v>2.5</v>
      </c>
    </row>
    <row r="1568" s="44" customFormat="1" ht="18.5" customHeight="1" spans="1:9">
      <c r="A1568" s="55"/>
      <c r="B1568" s="55"/>
      <c r="C1568" s="53" t="s">
        <v>3456</v>
      </c>
      <c r="D1568" s="53" t="s">
        <v>1779</v>
      </c>
      <c r="E1568" s="53" t="s">
        <v>1801</v>
      </c>
      <c r="F1568" s="53" t="s">
        <v>1779</v>
      </c>
      <c r="G1568" s="53" t="s">
        <v>3455</v>
      </c>
      <c r="H1568" s="53" t="s">
        <v>1754</v>
      </c>
      <c r="I1568" s="57">
        <v>1</v>
      </c>
    </row>
    <row r="1569" s="44" customFormat="1" ht="18.5" customHeight="1" spans="1:9">
      <c r="A1569" s="52" t="s">
        <v>3457</v>
      </c>
      <c r="B1569" s="52" t="s">
        <v>360</v>
      </c>
      <c r="C1569" s="53" t="s">
        <v>486</v>
      </c>
      <c r="D1569" s="53" t="s">
        <v>1747</v>
      </c>
      <c r="E1569" s="53" t="s">
        <v>1746</v>
      </c>
      <c r="F1569" s="53" t="s">
        <v>1747</v>
      </c>
      <c r="G1569" s="53" t="s">
        <v>3458</v>
      </c>
      <c r="H1569" s="53" t="s">
        <v>1778</v>
      </c>
      <c r="I1569" s="57">
        <v>7</v>
      </c>
    </row>
    <row r="1570" s="44" customFormat="1" ht="18.5" customHeight="1" spans="1:9">
      <c r="A1570" s="54"/>
      <c r="B1570" s="54"/>
      <c r="C1570" s="53" t="s">
        <v>486</v>
      </c>
      <c r="D1570" s="53" t="s">
        <v>1756</v>
      </c>
      <c r="E1570" s="53" t="s">
        <v>1755</v>
      </c>
      <c r="F1570" s="53" t="s">
        <v>1756</v>
      </c>
      <c r="G1570" s="53" t="s">
        <v>3459</v>
      </c>
      <c r="H1570" s="53" t="s">
        <v>1778</v>
      </c>
      <c r="I1570" s="57">
        <v>2</v>
      </c>
    </row>
    <row r="1571" s="44" customFormat="1" ht="18.5" customHeight="1" spans="1:9">
      <c r="A1571" s="54"/>
      <c r="B1571" s="54"/>
      <c r="C1571" s="53" t="s">
        <v>486</v>
      </c>
      <c r="D1571" s="53" t="s">
        <v>2908</v>
      </c>
      <c r="E1571" s="53" t="s">
        <v>1755</v>
      </c>
      <c r="F1571" s="53" t="s">
        <v>1756</v>
      </c>
      <c r="G1571" s="53" t="s">
        <v>3460</v>
      </c>
      <c r="H1571" s="53" t="s">
        <v>1778</v>
      </c>
      <c r="I1571" s="57">
        <v>0.6</v>
      </c>
    </row>
    <row r="1572" s="44" customFormat="1" ht="18.5" customHeight="1" spans="1:9">
      <c r="A1572" s="54"/>
      <c r="B1572" s="54"/>
      <c r="C1572" s="53" t="s">
        <v>486</v>
      </c>
      <c r="D1572" s="53" t="s">
        <v>3461</v>
      </c>
      <c r="E1572" s="53" t="s">
        <v>1755</v>
      </c>
      <c r="F1572" s="53" t="s">
        <v>1756</v>
      </c>
      <c r="G1572" s="53" t="s">
        <v>3462</v>
      </c>
      <c r="H1572" s="53" t="s">
        <v>1778</v>
      </c>
      <c r="I1572" s="57">
        <v>1</v>
      </c>
    </row>
    <row r="1573" s="44" customFormat="1" ht="18.5" customHeight="1" spans="1:9">
      <c r="A1573" s="54"/>
      <c r="B1573" s="54"/>
      <c r="C1573" s="53" t="s">
        <v>486</v>
      </c>
      <c r="D1573" s="53" t="s">
        <v>3463</v>
      </c>
      <c r="E1573" s="53" t="s">
        <v>1879</v>
      </c>
      <c r="F1573" s="53" t="s">
        <v>1764</v>
      </c>
      <c r="G1573" s="53" t="s">
        <v>3464</v>
      </c>
      <c r="H1573" s="53" t="s">
        <v>1778</v>
      </c>
      <c r="I1573" s="57">
        <v>0.8</v>
      </c>
    </row>
    <row r="1574" s="44" customFormat="1" ht="18.5" customHeight="1" spans="1:9">
      <c r="A1574" s="54"/>
      <c r="B1574" s="54"/>
      <c r="C1574" s="53" t="s">
        <v>486</v>
      </c>
      <c r="D1574" s="53" t="s">
        <v>1824</v>
      </c>
      <c r="E1574" s="53" t="s">
        <v>1825</v>
      </c>
      <c r="F1574" s="53" t="s">
        <v>1824</v>
      </c>
      <c r="G1574" s="53" t="s">
        <v>3465</v>
      </c>
      <c r="H1574" s="53" t="s">
        <v>1778</v>
      </c>
      <c r="I1574" s="57">
        <v>1.2</v>
      </c>
    </row>
    <row r="1575" s="44" customFormat="1" ht="18.5" customHeight="1" spans="1:9">
      <c r="A1575" s="54"/>
      <c r="B1575" s="54"/>
      <c r="C1575" s="53" t="s">
        <v>486</v>
      </c>
      <c r="D1575" s="53" t="s">
        <v>1763</v>
      </c>
      <c r="E1575" s="53" t="s">
        <v>1762</v>
      </c>
      <c r="F1575" s="53" t="s">
        <v>1763</v>
      </c>
      <c r="G1575" s="53" t="s">
        <v>3466</v>
      </c>
      <c r="H1575" s="53" t="s">
        <v>1778</v>
      </c>
      <c r="I1575" s="57">
        <v>0.39</v>
      </c>
    </row>
    <row r="1576" s="44" customFormat="1" ht="18.5" customHeight="1" spans="1:9">
      <c r="A1576" s="54"/>
      <c r="B1576" s="54"/>
      <c r="C1576" s="53" t="s">
        <v>486</v>
      </c>
      <c r="D1576" s="53" t="s">
        <v>3467</v>
      </c>
      <c r="E1576" s="53" t="s">
        <v>1767</v>
      </c>
      <c r="F1576" s="53" t="s">
        <v>1768</v>
      </c>
      <c r="G1576" s="53" t="s">
        <v>3468</v>
      </c>
      <c r="H1576" s="53" t="s">
        <v>1778</v>
      </c>
      <c r="I1576" s="57">
        <v>1.7</v>
      </c>
    </row>
    <row r="1577" s="44" customFormat="1" ht="18.5" customHeight="1" spans="1:9">
      <c r="A1577" s="54"/>
      <c r="B1577" s="54"/>
      <c r="C1577" s="53" t="s">
        <v>486</v>
      </c>
      <c r="D1577" s="53" t="s">
        <v>3469</v>
      </c>
      <c r="E1577" s="53" t="s">
        <v>1767</v>
      </c>
      <c r="F1577" s="53" t="s">
        <v>1768</v>
      </c>
      <c r="G1577" s="53" t="s">
        <v>3470</v>
      </c>
      <c r="H1577" s="53" t="s">
        <v>1778</v>
      </c>
      <c r="I1577" s="57">
        <v>1.2</v>
      </c>
    </row>
    <row r="1578" s="44" customFormat="1" ht="18.5" customHeight="1" spans="1:9">
      <c r="A1578" s="54"/>
      <c r="B1578" s="54"/>
      <c r="C1578" s="53" t="s">
        <v>486</v>
      </c>
      <c r="D1578" s="53" t="s">
        <v>1769</v>
      </c>
      <c r="E1578" s="53" t="s">
        <v>1770</v>
      </c>
      <c r="F1578" s="53" t="s">
        <v>1771</v>
      </c>
      <c r="G1578" s="53" t="s">
        <v>3471</v>
      </c>
      <c r="H1578" s="53" t="s">
        <v>1778</v>
      </c>
      <c r="I1578" s="57">
        <v>6</v>
      </c>
    </row>
    <row r="1579" s="44" customFormat="1" ht="18.5" customHeight="1" spans="1:9">
      <c r="A1579" s="54"/>
      <c r="B1579" s="54"/>
      <c r="C1579" s="53" t="s">
        <v>486</v>
      </c>
      <c r="D1579" s="53" t="s">
        <v>3472</v>
      </c>
      <c r="E1579" s="53" t="s">
        <v>1809</v>
      </c>
      <c r="F1579" s="53" t="s">
        <v>1810</v>
      </c>
      <c r="G1579" s="53" t="s">
        <v>3473</v>
      </c>
      <c r="H1579" s="53" t="s">
        <v>1778</v>
      </c>
      <c r="I1579" s="57">
        <v>0.6</v>
      </c>
    </row>
    <row r="1580" s="44" customFormat="1" ht="18.5" customHeight="1" spans="1:9">
      <c r="A1580" s="54"/>
      <c r="B1580" s="54"/>
      <c r="C1580" s="53" t="s">
        <v>486</v>
      </c>
      <c r="D1580" s="53" t="s">
        <v>1812</v>
      </c>
      <c r="E1580" s="53" t="s">
        <v>1813</v>
      </c>
      <c r="F1580" s="53" t="s">
        <v>1812</v>
      </c>
      <c r="G1580" s="53" t="s">
        <v>3474</v>
      </c>
      <c r="H1580" s="53" t="s">
        <v>1778</v>
      </c>
      <c r="I1580" s="57">
        <v>2</v>
      </c>
    </row>
    <row r="1581" s="44" customFormat="1" ht="18.5" customHeight="1" spans="1:9">
      <c r="A1581" s="55"/>
      <c r="B1581" s="55"/>
      <c r="C1581" s="53" t="s">
        <v>486</v>
      </c>
      <c r="D1581" s="53" t="s">
        <v>1779</v>
      </c>
      <c r="E1581" s="53" t="s">
        <v>2606</v>
      </c>
      <c r="F1581" s="53" t="s">
        <v>2607</v>
      </c>
      <c r="G1581" s="53" t="s">
        <v>3475</v>
      </c>
      <c r="H1581" s="53" t="s">
        <v>1778</v>
      </c>
      <c r="I1581" s="57">
        <v>3</v>
      </c>
    </row>
    <row r="1582" s="44" customFormat="1" ht="18.5" customHeight="1" spans="1:9">
      <c r="A1582" s="52" t="s">
        <v>3476</v>
      </c>
      <c r="B1582" s="52" t="s">
        <v>362</v>
      </c>
      <c r="C1582" s="53" t="s">
        <v>486</v>
      </c>
      <c r="D1582" s="53" t="s">
        <v>1756</v>
      </c>
      <c r="E1582" s="53" t="s">
        <v>1755</v>
      </c>
      <c r="F1582" s="53" t="s">
        <v>1756</v>
      </c>
      <c r="G1582" s="53" t="s">
        <v>3477</v>
      </c>
      <c r="H1582" s="53" t="s">
        <v>2531</v>
      </c>
      <c r="I1582" s="57">
        <v>0.2</v>
      </c>
    </row>
    <row r="1583" s="44" customFormat="1" ht="18.5" customHeight="1" spans="1:9">
      <c r="A1583" s="54"/>
      <c r="B1583" s="54"/>
      <c r="C1583" s="53" t="s">
        <v>486</v>
      </c>
      <c r="D1583" s="53" t="s">
        <v>1763</v>
      </c>
      <c r="E1583" s="53" t="s">
        <v>1762</v>
      </c>
      <c r="F1583" s="53" t="s">
        <v>1763</v>
      </c>
      <c r="G1583" s="53" t="s">
        <v>3478</v>
      </c>
      <c r="H1583" s="53" t="s">
        <v>2531</v>
      </c>
      <c r="I1583" s="57">
        <v>0.6</v>
      </c>
    </row>
    <row r="1584" s="44" customFormat="1" ht="18.5" customHeight="1" spans="1:9">
      <c r="A1584" s="54"/>
      <c r="B1584" s="54"/>
      <c r="C1584" s="53" t="s">
        <v>486</v>
      </c>
      <c r="D1584" s="53" t="s">
        <v>1832</v>
      </c>
      <c r="E1584" s="53" t="s">
        <v>1767</v>
      </c>
      <c r="F1584" s="53" t="s">
        <v>1768</v>
      </c>
      <c r="G1584" s="53" t="s">
        <v>3479</v>
      </c>
      <c r="H1584" s="53" t="s">
        <v>2230</v>
      </c>
      <c r="I1584" s="57">
        <v>1</v>
      </c>
    </row>
    <row r="1585" s="44" customFormat="1" ht="18.5" customHeight="1" spans="1:9">
      <c r="A1585" s="54"/>
      <c r="B1585" s="54"/>
      <c r="C1585" s="53" t="s">
        <v>486</v>
      </c>
      <c r="D1585" s="53" t="s">
        <v>2061</v>
      </c>
      <c r="E1585" s="53" t="s">
        <v>1806</v>
      </c>
      <c r="F1585" s="53" t="s">
        <v>1807</v>
      </c>
      <c r="G1585" s="53" t="s">
        <v>3480</v>
      </c>
      <c r="H1585" s="53" t="s">
        <v>2220</v>
      </c>
      <c r="I1585" s="57">
        <v>1.5</v>
      </c>
    </row>
    <row r="1586" s="44" customFormat="1" ht="29.75" customHeight="1" spans="1:9">
      <c r="A1586" s="55"/>
      <c r="B1586" s="55"/>
      <c r="C1586" s="53" t="s">
        <v>486</v>
      </c>
      <c r="D1586" s="53" t="s">
        <v>1812</v>
      </c>
      <c r="E1586" s="53" t="s">
        <v>1813</v>
      </c>
      <c r="F1586" s="53" t="s">
        <v>1812</v>
      </c>
      <c r="G1586" s="53" t="s">
        <v>3481</v>
      </c>
      <c r="H1586" s="53" t="s">
        <v>2781</v>
      </c>
      <c r="I1586" s="57">
        <v>0.6</v>
      </c>
    </row>
    <row r="1587" s="44" customFormat="1" ht="18.5" customHeight="1" spans="1:9">
      <c r="A1587" s="52" t="s">
        <v>3482</v>
      </c>
      <c r="B1587" s="52" t="s">
        <v>364</v>
      </c>
      <c r="C1587" s="53" t="s">
        <v>3483</v>
      </c>
      <c r="D1587" s="53" t="s">
        <v>3484</v>
      </c>
      <c r="E1587" s="53" t="s">
        <v>1765</v>
      </c>
      <c r="F1587" s="53" t="s">
        <v>1766</v>
      </c>
      <c r="G1587" s="53" t="s">
        <v>3485</v>
      </c>
      <c r="H1587" s="53" t="s">
        <v>1778</v>
      </c>
      <c r="I1587" s="57">
        <v>2</v>
      </c>
    </row>
    <row r="1588" s="44" customFormat="1" ht="18.5" customHeight="1" spans="1:9">
      <c r="A1588" s="54"/>
      <c r="B1588" s="54"/>
      <c r="C1588" s="53" t="s">
        <v>3483</v>
      </c>
      <c r="D1588" s="53" t="s">
        <v>3486</v>
      </c>
      <c r="E1588" s="53" t="s">
        <v>1927</v>
      </c>
      <c r="F1588" s="53" t="s">
        <v>1928</v>
      </c>
      <c r="G1588" s="53" t="s">
        <v>3487</v>
      </c>
      <c r="H1588" s="53" t="s">
        <v>1778</v>
      </c>
      <c r="I1588" s="57">
        <v>5</v>
      </c>
    </row>
    <row r="1589" s="44" customFormat="1" ht="18.5" customHeight="1" spans="1:9">
      <c r="A1589" s="54"/>
      <c r="B1589" s="54"/>
      <c r="C1589" s="53" t="s">
        <v>486</v>
      </c>
      <c r="D1589" s="53" t="s">
        <v>1776</v>
      </c>
      <c r="E1589" s="53" t="s">
        <v>1775</v>
      </c>
      <c r="F1589" s="53" t="s">
        <v>1776</v>
      </c>
      <c r="G1589" s="53" t="s">
        <v>1776</v>
      </c>
      <c r="H1589" s="53" t="s">
        <v>1754</v>
      </c>
      <c r="I1589" s="57">
        <v>3.8</v>
      </c>
    </row>
    <row r="1590" s="44" customFormat="1" ht="18.5" customHeight="1" spans="1:9">
      <c r="A1590" s="54"/>
      <c r="B1590" s="54"/>
      <c r="C1590" s="53" t="s">
        <v>3483</v>
      </c>
      <c r="D1590" s="53" t="s">
        <v>1776</v>
      </c>
      <c r="E1590" s="53" t="s">
        <v>1775</v>
      </c>
      <c r="F1590" s="53" t="s">
        <v>1776</v>
      </c>
      <c r="G1590" s="53" t="s">
        <v>1776</v>
      </c>
      <c r="H1590" s="53" t="s">
        <v>1778</v>
      </c>
      <c r="I1590" s="57">
        <v>3</v>
      </c>
    </row>
    <row r="1591" s="44" customFormat="1" ht="18.5" customHeight="1" spans="1:9">
      <c r="A1591" s="54"/>
      <c r="B1591" s="54"/>
      <c r="C1591" s="53" t="s">
        <v>486</v>
      </c>
      <c r="D1591" s="53" t="s">
        <v>2889</v>
      </c>
      <c r="E1591" s="53" t="s">
        <v>1809</v>
      </c>
      <c r="F1591" s="53" t="s">
        <v>1810</v>
      </c>
      <c r="G1591" s="53" t="s">
        <v>1791</v>
      </c>
      <c r="H1591" s="53" t="s">
        <v>2755</v>
      </c>
      <c r="I1591" s="57">
        <v>1.5</v>
      </c>
    </row>
    <row r="1592" s="44" customFormat="1" ht="18.5" customHeight="1" spans="1:9">
      <c r="A1592" s="54"/>
      <c r="B1592" s="54"/>
      <c r="C1592" s="53" t="s">
        <v>486</v>
      </c>
      <c r="D1592" s="53" t="s">
        <v>2889</v>
      </c>
      <c r="E1592" s="53" t="s">
        <v>2072</v>
      </c>
      <c r="F1592" s="53" t="s">
        <v>2071</v>
      </c>
      <c r="G1592" s="53" t="s">
        <v>3488</v>
      </c>
      <c r="H1592" s="53" t="s">
        <v>2755</v>
      </c>
      <c r="I1592" s="57">
        <v>0.5</v>
      </c>
    </row>
    <row r="1593" s="44" customFormat="1" ht="18.5" customHeight="1" spans="1:9">
      <c r="A1593" s="55"/>
      <c r="B1593" s="55"/>
      <c r="C1593" s="53" t="s">
        <v>3483</v>
      </c>
      <c r="D1593" s="53" t="s">
        <v>3489</v>
      </c>
      <c r="E1593" s="53" t="s">
        <v>3490</v>
      </c>
      <c r="F1593" s="53" t="s">
        <v>3491</v>
      </c>
      <c r="G1593" s="53" t="s">
        <v>3492</v>
      </c>
      <c r="H1593" s="53" t="s">
        <v>2531</v>
      </c>
      <c r="I1593" s="57">
        <v>15</v>
      </c>
    </row>
    <row r="1594" s="44" customFormat="1" ht="18.5" customHeight="1" spans="1:9">
      <c r="A1594" s="52" t="s">
        <v>3493</v>
      </c>
      <c r="B1594" s="52" t="s">
        <v>366</v>
      </c>
      <c r="C1594" s="53" t="s">
        <v>486</v>
      </c>
      <c r="D1594" s="53" t="s">
        <v>1910</v>
      </c>
      <c r="E1594" s="53" t="s">
        <v>1746</v>
      </c>
      <c r="F1594" s="53" t="s">
        <v>1747</v>
      </c>
      <c r="G1594" s="53" t="s">
        <v>3494</v>
      </c>
      <c r="H1594" s="53" t="s">
        <v>2220</v>
      </c>
      <c r="I1594" s="57">
        <v>6</v>
      </c>
    </row>
    <row r="1595" s="44" customFormat="1" ht="18.5" customHeight="1" spans="1:9">
      <c r="A1595" s="54"/>
      <c r="B1595" s="54"/>
      <c r="C1595" s="53" t="s">
        <v>486</v>
      </c>
      <c r="D1595" s="53" t="s">
        <v>3495</v>
      </c>
      <c r="E1595" s="53" t="s">
        <v>1788</v>
      </c>
      <c r="F1595" s="53" t="s">
        <v>1787</v>
      </c>
      <c r="G1595" s="53" t="s">
        <v>3496</v>
      </c>
      <c r="H1595" s="53" t="s">
        <v>2265</v>
      </c>
      <c r="I1595" s="57">
        <v>6.5</v>
      </c>
    </row>
    <row r="1596" s="44" customFormat="1" ht="18.5" customHeight="1" spans="1:9">
      <c r="A1596" s="54"/>
      <c r="B1596" s="54"/>
      <c r="C1596" s="53" t="s">
        <v>486</v>
      </c>
      <c r="D1596" s="53" t="s">
        <v>3495</v>
      </c>
      <c r="E1596" s="53" t="s">
        <v>1755</v>
      </c>
      <c r="F1596" s="53" t="s">
        <v>1756</v>
      </c>
      <c r="G1596" s="53" t="s">
        <v>1996</v>
      </c>
      <c r="H1596" s="53" t="s">
        <v>2265</v>
      </c>
      <c r="I1596" s="57">
        <v>2</v>
      </c>
    </row>
    <row r="1597" s="44" customFormat="1" ht="18.5" customHeight="1" spans="1:9">
      <c r="A1597" s="54"/>
      <c r="B1597" s="54"/>
      <c r="C1597" s="53" t="s">
        <v>486</v>
      </c>
      <c r="D1597" s="53" t="s">
        <v>3495</v>
      </c>
      <c r="E1597" s="53" t="s">
        <v>1879</v>
      </c>
      <c r="F1597" s="53" t="s">
        <v>1764</v>
      </c>
      <c r="G1597" s="53" t="s">
        <v>3497</v>
      </c>
      <c r="H1597" s="53" t="s">
        <v>2220</v>
      </c>
      <c r="I1597" s="57">
        <v>2.5</v>
      </c>
    </row>
    <row r="1598" s="44" customFormat="1" ht="18.5" customHeight="1" spans="1:9">
      <c r="A1598" s="54"/>
      <c r="B1598" s="54"/>
      <c r="C1598" s="53" t="s">
        <v>486</v>
      </c>
      <c r="D1598" s="53" t="s">
        <v>3495</v>
      </c>
      <c r="E1598" s="53" t="s">
        <v>1760</v>
      </c>
      <c r="F1598" s="53" t="s">
        <v>1759</v>
      </c>
      <c r="G1598" s="53" t="s">
        <v>3498</v>
      </c>
      <c r="H1598" s="53" t="s">
        <v>2222</v>
      </c>
      <c r="I1598" s="57">
        <v>1.5</v>
      </c>
    </row>
    <row r="1599" s="44" customFormat="1" ht="18.5" customHeight="1" spans="1:9">
      <c r="A1599" s="54"/>
      <c r="B1599" s="54"/>
      <c r="C1599" s="53" t="s">
        <v>486</v>
      </c>
      <c r="D1599" s="53" t="s">
        <v>3495</v>
      </c>
      <c r="E1599" s="53" t="s">
        <v>1760</v>
      </c>
      <c r="F1599" s="53" t="s">
        <v>1759</v>
      </c>
      <c r="G1599" s="53" t="s">
        <v>3499</v>
      </c>
      <c r="H1599" s="53" t="s">
        <v>2220</v>
      </c>
      <c r="I1599" s="57">
        <v>2.3</v>
      </c>
    </row>
    <row r="1600" s="44" customFormat="1" ht="18.5" customHeight="1" spans="1:9">
      <c r="A1600" s="54"/>
      <c r="B1600" s="54"/>
      <c r="C1600" s="53" t="s">
        <v>486</v>
      </c>
      <c r="D1600" s="53" t="s">
        <v>3495</v>
      </c>
      <c r="E1600" s="53" t="s">
        <v>1762</v>
      </c>
      <c r="F1600" s="53" t="s">
        <v>1763</v>
      </c>
      <c r="G1600" s="53" t="s">
        <v>3500</v>
      </c>
      <c r="H1600" s="53" t="s">
        <v>2274</v>
      </c>
      <c r="I1600" s="57">
        <v>0.72</v>
      </c>
    </row>
    <row r="1601" s="44" customFormat="1" ht="18.5" customHeight="1" spans="1:9">
      <c r="A1601" s="54"/>
      <c r="B1601" s="54"/>
      <c r="C1601" s="53" t="s">
        <v>486</v>
      </c>
      <c r="D1601" s="53" t="s">
        <v>1910</v>
      </c>
      <c r="E1601" s="53" t="s">
        <v>1828</v>
      </c>
      <c r="F1601" s="53" t="s">
        <v>1829</v>
      </c>
      <c r="G1601" s="53" t="s">
        <v>3501</v>
      </c>
      <c r="H1601" s="53" t="s">
        <v>2268</v>
      </c>
      <c r="I1601" s="57">
        <v>50</v>
      </c>
    </row>
    <row r="1602" s="44" customFormat="1" ht="18.5" customHeight="1" spans="1:9">
      <c r="A1602" s="54"/>
      <c r="B1602" s="54"/>
      <c r="C1602" s="53" t="s">
        <v>486</v>
      </c>
      <c r="D1602" s="53" t="s">
        <v>1910</v>
      </c>
      <c r="E1602" s="53" t="s">
        <v>1889</v>
      </c>
      <c r="F1602" s="53" t="s">
        <v>1888</v>
      </c>
      <c r="G1602" s="53" t="s">
        <v>2507</v>
      </c>
      <c r="H1602" s="53" t="s">
        <v>2220</v>
      </c>
      <c r="I1602" s="57">
        <v>0.55</v>
      </c>
    </row>
    <row r="1603" s="44" customFormat="1" ht="18.5" customHeight="1" spans="1:9">
      <c r="A1603" s="54"/>
      <c r="B1603" s="54"/>
      <c r="C1603" s="53" t="s">
        <v>486</v>
      </c>
      <c r="D1603" s="53" t="s">
        <v>1910</v>
      </c>
      <c r="E1603" s="53" t="s">
        <v>1767</v>
      </c>
      <c r="F1603" s="53" t="s">
        <v>1768</v>
      </c>
      <c r="G1603" s="53" t="s">
        <v>3502</v>
      </c>
      <c r="H1603" s="53" t="s">
        <v>2220</v>
      </c>
      <c r="I1603" s="57">
        <v>2.1</v>
      </c>
    </row>
    <row r="1604" s="44" customFormat="1" ht="18.5" customHeight="1" spans="1:9">
      <c r="A1604" s="54"/>
      <c r="B1604" s="54"/>
      <c r="C1604" s="53" t="s">
        <v>486</v>
      </c>
      <c r="D1604" s="53" t="s">
        <v>1910</v>
      </c>
      <c r="E1604" s="53" t="s">
        <v>2000</v>
      </c>
      <c r="F1604" s="53" t="s">
        <v>2001</v>
      </c>
      <c r="G1604" s="53" t="s">
        <v>2004</v>
      </c>
      <c r="H1604" s="53"/>
      <c r="I1604" s="57">
        <v>10</v>
      </c>
    </row>
    <row r="1605" s="44" customFormat="1" ht="18.5" customHeight="1" spans="1:9">
      <c r="A1605" s="54"/>
      <c r="B1605" s="54"/>
      <c r="C1605" s="53" t="s">
        <v>486</v>
      </c>
      <c r="D1605" s="53" t="s">
        <v>1910</v>
      </c>
      <c r="E1605" s="53" t="s">
        <v>1809</v>
      </c>
      <c r="F1605" s="53" t="s">
        <v>1810</v>
      </c>
      <c r="G1605" s="53" t="s">
        <v>3503</v>
      </c>
      <c r="H1605" s="53" t="s">
        <v>2222</v>
      </c>
      <c r="I1605" s="57">
        <v>2.4</v>
      </c>
    </row>
    <row r="1606" s="44" customFormat="1" ht="18.5" customHeight="1" spans="1:9">
      <c r="A1606" s="54"/>
      <c r="B1606" s="54"/>
      <c r="C1606" s="53" t="s">
        <v>486</v>
      </c>
      <c r="D1606" s="53" t="s">
        <v>1910</v>
      </c>
      <c r="E1606" s="53" t="s">
        <v>2638</v>
      </c>
      <c r="F1606" s="53" t="s">
        <v>1782</v>
      </c>
      <c r="G1606" s="53" t="s">
        <v>1880</v>
      </c>
      <c r="H1606" s="53"/>
      <c r="I1606" s="57">
        <v>10</v>
      </c>
    </row>
    <row r="1607" s="44" customFormat="1" ht="29" customHeight="1" spans="1:9">
      <c r="A1607" s="54"/>
      <c r="B1607" s="54"/>
      <c r="C1607" s="53" t="s">
        <v>486</v>
      </c>
      <c r="D1607" s="53" t="s">
        <v>1910</v>
      </c>
      <c r="E1607" s="53" t="s">
        <v>1899</v>
      </c>
      <c r="F1607" s="53" t="s">
        <v>1900</v>
      </c>
      <c r="G1607" s="53" t="s">
        <v>1880</v>
      </c>
      <c r="H1607" s="53"/>
      <c r="I1607" s="57">
        <v>10</v>
      </c>
    </row>
    <row r="1608" s="44" customFormat="1" ht="18.5" customHeight="1" spans="1:9">
      <c r="A1608" s="54"/>
      <c r="B1608" s="54"/>
      <c r="C1608" s="53" t="s">
        <v>486</v>
      </c>
      <c r="D1608" s="53" t="s">
        <v>1910</v>
      </c>
      <c r="E1608" s="53" t="s">
        <v>1801</v>
      </c>
      <c r="F1608" s="53" t="s">
        <v>1779</v>
      </c>
      <c r="G1608" s="53" t="s">
        <v>1880</v>
      </c>
      <c r="H1608" s="53" t="s">
        <v>2531</v>
      </c>
      <c r="I1608" s="57">
        <v>8</v>
      </c>
    </row>
    <row r="1609" s="44" customFormat="1" ht="18.5" customHeight="1" spans="1:9">
      <c r="A1609" s="55"/>
      <c r="B1609" s="55"/>
      <c r="C1609" s="53" t="s">
        <v>486</v>
      </c>
      <c r="D1609" s="53" t="s">
        <v>1910</v>
      </c>
      <c r="E1609" s="53" t="s">
        <v>1801</v>
      </c>
      <c r="F1609" s="53" t="s">
        <v>1779</v>
      </c>
      <c r="G1609" s="53" t="s">
        <v>2004</v>
      </c>
      <c r="H1609" s="53" t="s">
        <v>2220</v>
      </c>
      <c r="I1609" s="57">
        <v>3</v>
      </c>
    </row>
    <row r="1610" s="44" customFormat="1" ht="18.5" customHeight="1" spans="1:9">
      <c r="A1610" s="52" t="s">
        <v>3504</v>
      </c>
      <c r="B1610" s="52" t="s">
        <v>368</v>
      </c>
      <c r="C1610" s="53" t="s">
        <v>486</v>
      </c>
      <c r="D1610" s="53" t="s">
        <v>1747</v>
      </c>
      <c r="E1610" s="53" t="s">
        <v>1746</v>
      </c>
      <c r="F1610" s="53" t="s">
        <v>1747</v>
      </c>
      <c r="G1610" s="53" t="s">
        <v>3505</v>
      </c>
      <c r="H1610" s="53" t="s">
        <v>1865</v>
      </c>
      <c r="I1610" s="57">
        <v>6.5</v>
      </c>
    </row>
    <row r="1611" s="44" customFormat="1" ht="18.5" customHeight="1" spans="1:9">
      <c r="A1611" s="54"/>
      <c r="B1611" s="54"/>
      <c r="C1611" s="53" t="s">
        <v>486</v>
      </c>
      <c r="D1611" s="53" t="s">
        <v>1758</v>
      </c>
      <c r="E1611" s="53" t="s">
        <v>1757</v>
      </c>
      <c r="F1611" s="53" t="s">
        <v>1758</v>
      </c>
      <c r="G1611" s="53" t="s">
        <v>3506</v>
      </c>
      <c r="H1611" s="53" t="s">
        <v>1865</v>
      </c>
      <c r="I1611" s="57">
        <v>3.4</v>
      </c>
    </row>
    <row r="1612" s="44" customFormat="1" ht="18.5" customHeight="1" spans="1:9">
      <c r="A1612" s="54"/>
      <c r="B1612" s="54"/>
      <c r="C1612" s="53" t="s">
        <v>486</v>
      </c>
      <c r="D1612" s="53" t="s">
        <v>1759</v>
      </c>
      <c r="E1612" s="53" t="s">
        <v>1760</v>
      </c>
      <c r="F1612" s="53" t="s">
        <v>1759</v>
      </c>
      <c r="G1612" s="53" t="s">
        <v>3507</v>
      </c>
      <c r="H1612" s="53" t="s">
        <v>1865</v>
      </c>
      <c r="I1612" s="57">
        <v>0.8</v>
      </c>
    </row>
    <row r="1613" s="44" customFormat="1" ht="18.5" customHeight="1" spans="1:9">
      <c r="A1613" s="54"/>
      <c r="B1613" s="54"/>
      <c r="C1613" s="53" t="s">
        <v>486</v>
      </c>
      <c r="D1613" s="53" t="s">
        <v>1763</v>
      </c>
      <c r="E1613" s="53" t="s">
        <v>1762</v>
      </c>
      <c r="F1613" s="53" t="s">
        <v>1763</v>
      </c>
      <c r="G1613" s="53" t="s">
        <v>3508</v>
      </c>
      <c r="H1613" s="53" t="s">
        <v>1865</v>
      </c>
      <c r="I1613" s="57">
        <v>0.5</v>
      </c>
    </row>
    <row r="1614" s="44" customFormat="1" ht="18.5" customHeight="1" spans="1:9">
      <c r="A1614" s="54"/>
      <c r="B1614" s="54"/>
      <c r="C1614" s="53" t="s">
        <v>3509</v>
      </c>
      <c r="D1614" s="53" t="s">
        <v>3510</v>
      </c>
      <c r="E1614" s="53" t="s">
        <v>1765</v>
      </c>
      <c r="F1614" s="53" t="s">
        <v>1766</v>
      </c>
      <c r="G1614" s="53" t="s">
        <v>3510</v>
      </c>
      <c r="H1614" s="53" t="s">
        <v>1865</v>
      </c>
      <c r="I1614" s="57">
        <v>55</v>
      </c>
    </row>
    <row r="1615" s="44" customFormat="1" ht="18.5" customHeight="1" spans="1:9">
      <c r="A1615" s="54"/>
      <c r="B1615" s="54"/>
      <c r="C1615" s="53" t="s">
        <v>486</v>
      </c>
      <c r="D1615" s="53" t="s">
        <v>3511</v>
      </c>
      <c r="E1615" s="53" t="s">
        <v>1765</v>
      </c>
      <c r="F1615" s="53" t="s">
        <v>1766</v>
      </c>
      <c r="G1615" s="53" t="s">
        <v>3511</v>
      </c>
      <c r="H1615" s="53" t="s">
        <v>1865</v>
      </c>
      <c r="I1615" s="57">
        <v>1</v>
      </c>
    </row>
    <row r="1616" s="44" customFormat="1" ht="18.5" customHeight="1" spans="1:9">
      <c r="A1616" s="54"/>
      <c r="B1616" s="54"/>
      <c r="C1616" s="53" t="s">
        <v>486</v>
      </c>
      <c r="D1616" s="53" t="s">
        <v>3512</v>
      </c>
      <c r="E1616" s="53" t="s">
        <v>2571</v>
      </c>
      <c r="F1616" s="53" t="s">
        <v>2572</v>
      </c>
      <c r="G1616" s="53" t="s">
        <v>3512</v>
      </c>
      <c r="H1616" s="53" t="s">
        <v>1865</v>
      </c>
      <c r="I1616" s="57">
        <v>1</v>
      </c>
    </row>
    <row r="1617" s="44" customFormat="1" ht="18.5" customHeight="1" spans="1:9">
      <c r="A1617" s="54"/>
      <c r="B1617" s="54"/>
      <c r="C1617" s="53" t="s">
        <v>486</v>
      </c>
      <c r="D1617" s="53" t="s">
        <v>1832</v>
      </c>
      <c r="E1617" s="53" t="s">
        <v>1767</v>
      </c>
      <c r="F1617" s="53" t="s">
        <v>1768</v>
      </c>
      <c r="G1617" s="53" t="s">
        <v>3513</v>
      </c>
      <c r="H1617" s="53" t="s">
        <v>1865</v>
      </c>
      <c r="I1617" s="57">
        <v>4.2</v>
      </c>
    </row>
    <row r="1618" s="44" customFormat="1" ht="18.5" customHeight="1" spans="1:9">
      <c r="A1618" s="54"/>
      <c r="B1618" s="54"/>
      <c r="C1618" s="53" t="s">
        <v>486</v>
      </c>
      <c r="D1618" s="53" t="s">
        <v>1769</v>
      </c>
      <c r="E1618" s="53" t="s">
        <v>1770</v>
      </c>
      <c r="F1618" s="53" t="s">
        <v>1771</v>
      </c>
      <c r="G1618" s="53" t="s">
        <v>3514</v>
      </c>
      <c r="H1618" s="53" t="s">
        <v>1865</v>
      </c>
      <c r="I1618" s="57">
        <v>5.9</v>
      </c>
    </row>
    <row r="1619" s="44" customFormat="1" ht="18.5" customHeight="1" spans="1:9">
      <c r="A1619" s="54"/>
      <c r="B1619" s="54"/>
      <c r="C1619" s="53" t="s">
        <v>486</v>
      </c>
      <c r="D1619" s="53" t="s">
        <v>3515</v>
      </c>
      <c r="E1619" s="53" t="s">
        <v>1772</v>
      </c>
      <c r="F1619" s="53" t="s">
        <v>1773</v>
      </c>
      <c r="G1619" s="53" t="s">
        <v>2195</v>
      </c>
      <c r="H1619" s="53" t="s">
        <v>1865</v>
      </c>
      <c r="I1619" s="57">
        <v>2</v>
      </c>
    </row>
    <row r="1620" s="44" customFormat="1" ht="18.5" customHeight="1" spans="1:9">
      <c r="A1620" s="54"/>
      <c r="B1620" s="54"/>
      <c r="C1620" s="53" t="s">
        <v>486</v>
      </c>
      <c r="D1620" s="53" t="s">
        <v>3516</v>
      </c>
      <c r="E1620" s="53" t="s">
        <v>1772</v>
      </c>
      <c r="F1620" s="53" t="s">
        <v>1773</v>
      </c>
      <c r="G1620" s="53" t="s">
        <v>3517</v>
      </c>
      <c r="H1620" s="53" t="s">
        <v>1865</v>
      </c>
      <c r="I1620" s="57">
        <v>1.5</v>
      </c>
    </row>
    <row r="1621" s="44" customFormat="1" ht="29" customHeight="1" spans="1:9">
      <c r="A1621" s="54"/>
      <c r="B1621" s="54"/>
      <c r="C1621" s="53" t="s">
        <v>3518</v>
      </c>
      <c r="D1621" s="53" t="s">
        <v>3519</v>
      </c>
      <c r="E1621" s="53" t="s">
        <v>1775</v>
      </c>
      <c r="F1621" s="53" t="s">
        <v>1776</v>
      </c>
      <c r="G1621" s="53" t="s">
        <v>3520</v>
      </c>
      <c r="H1621" s="53" t="s">
        <v>1865</v>
      </c>
      <c r="I1621" s="57">
        <v>25</v>
      </c>
    </row>
    <row r="1622" s="44" customFormat="1" ht="29" customHeight="1" spans="1:9">
      <c r="A1622" s="54"/>
      <c r="B1622" s="54"/>
      <c r="C1622" s="53" t="s">
        <v>3518</v>
      </c>
      <c r="D1622" s="53" t="s">
        <v>3519</v>
      </c>
      <c r="E1622" s="53" t="s">
        <v>1775</v>
      </c>
      <c r="F1622" s="53" t="s">
        <v>1776</v>
      </c>
      <c r="G1622" s="53" t="s">
        <v>3520</v>
      </c>
      <c r="H1622" s="53" t="s">
        <v>1865</v>
      </c>
      <c r="I1622" s="57">
        <v>15</v>
      </c>
    </row>
    <row r="1623" s="44" customFormat="1" ht="18.5" customHeight="1" spans="1:9">
      <c r="A1623" s="54"/>
      <c r="B1623" s="54"/>
      <c r="C1623" s="53" t="s">
        <v>486</v>
      </c>
      <c r="D1623" s="53" t="s">
        <v>1791</v>
      </c>
      <c r="E1623" s="53" t="s">
        <v>1809</v>
      </c>
      <c r="F1623" s="53" t="s">
        <v>1810</v>
      </c>
      <c r="G1623" s="53" t="s">
        <v>3521</v>
      </c>
      <c r="H1623" s="53" t="s">
        <v>1865</v>
      </c>
      <c r="I1623" s="57">
        <v>3</v>
      </c>
    </row>
    <row r="1624" s="44" customFormat="1" ht="18.5" customHeight="1" spans="1:9">
      <c r="A1624" s="54"/>
      <c r="B1624" s="54"/>
      <c r="C1624" s="53" t="s">
        <v>486</v>
      </c>
      <c r="D1624" s="53" t="s">
        <v>1782</v>
      </c>
      <c r="E1624" s="53" t="s">
        <v>1792</v>
      </c>
      <c r="F1624" s="53" t="s">
        <v>1782</v>
      </c>
      <c r="G1624" s="53" t="s">
        <v>1782</v>
      </c>
      <c r="H1624" s="53" t="s">
        <v>1865</v>
      </c>
      <c r="I1624" s="57">
        <v>20</v>
      </c>
    </row>
    <row r="1625" s="44" customFormat="1" ht="18.5" customHeight="1" spans="1:9">
      <c r="A1625" s="54"/>
      <c r="B1625" s="54"/>
      <c r="C1625" s="53" t="s">
        <v>486</v>
      </c>
      <c r="D1625" s="53" t="s">
        <v>1933</v>
      </c>
      <c r="E1625" s="53" t="s">
        <v>1932</v>
      </c>
      <c r="F1625" s="53" t="s">
        <v>1933</v>
      </c>
      <c r="G1625" s="53" t="s">
        <v>1933</v>
      </c>
      <c r="H1625" s="53" t="s">
        <v>1865</v>
      </c>
      <c r="I1625" s="57">
        <v>3.5</v>
      </c>
    </row>
    <row r="1626" s="44" customFormat="1" ht="18.5" customHeight="1" spans="1:9">
      <c r="A1626" s="54"/>
      <c r="B1626" s="54"/>
      <c r="C1626" s="53" t="s">
        <v>486</v>
      </c>
      <c r="D1626" s="53" t="s">
        <v>1812</v>
      </c>
      <c r="E1626" s="53" t="s">
        <v>1813</v>
      </c>
      <c r="F1626" s="53" t="s">
        <v>1812</v>
      </c>
      <c r="G1626" s="53" t="s">
        <v>3522</v>
      </c>
      <c r="H1626" s="53" t="s">
        <v>1865</v>
      </c>
      <c r="I1626" s="57">
        <v>25</v>
      </c>
    </row>
    <row r="1627" s="44" customFormat="1" ht="29" customHeight="1" spans="1:9">
      <c r="A1627" s="54"/>
      <c r="B1627" s="54"/>
      <c r="C1627" s="53" t="s">
        <v>3523</v>
      </c>
      <c r="D1627" s="53" t="s">
        <v>3524</v>
      </c>
      <c r="E1627" s="53" t="s">
        <v>3525</v>
      </c>
      <c r="F1627" s="53" t="s">
        <v>3526</v>
      </c>
      <c r="G1627" s="53" t="s">
        <v>3527</v>
      </c>
      <c r="H1627" s="53" t="s">
        <v>1865</v>
      </c>
      <c r="I1627" s="57">
        <v>20</v>
      </c>
    </row>
    <row r="1628" s="44" customFormat="1" ht="29" customHeight="1" spans="1:9">
      <c r="A1628" s="54"/>
      <c r="B1628" s="54"/>
      <c r="C1628" s="53" t="s">
        <v>3528</v>
      </c>
      <c r="D1628" s="53" t="s">
        <v>3528</v>
      </c>
      <c r="E1628" s="53" t="s">
        <v>3525</v>
      </c>
      <c r="F1628" s="53" t="s">
        <v>3526</v>
      </c>
      <c r="G1628" s="53" t="s">
        <v>3529</v>
      </c>
      <c r="H1628" s="53" t="s">
        <v>1865</v>
      </c>
      <c r="I1628" s="57">
        <v>20</v>
      </c>
    </row>
    <row r="1629" s="44" customFormat="1" ht="29" customHeight="1" spans="1:9">
      <c r="A1629" s="54"/>
      <c r="B1629" s="54"/>
      <c r="C1629" s="53" t="s">
        <v>3518</v>
      </c>
      <c r="D1629" s="53" t="s">
        <v>3519</v>
      </c>
      <c r="E1629" s="53" t="s">
        <v>3525</v>
      </c>
      <c r="F1629" s="53" t="s">
        <v>3526</v>
      </c>
      <c r="G1629" s="53" t="s">
        <v>3526</v>
      </c>
      <c r="H1629" s="53" t="s">
        <v>1865</v>
      </c>
      <c r="I1629" s="57">
        <v>105</v>
      </c>
    </row>
    <row r="1630" s="44" customFormat="1" ht="29" customHeight="1" spans="1:9">
      <c r="A1630" s="54"/>
      <c r="B1630" s="54"/>
      <c r="C1630" s="53" t="s">
        <v>3530</v>
      </c>
      <c r="D1630" s="53" t="s">
        <v>3530</v>
      </c>
      <c r="E1630" s="53" t="s">
        <v>1907</v>
      </c>
      <c r="F1630" s="53" t="s">
        <v>1908</v>
      </c>
      <c r="G1630" s="53" t="s">
        <v>3531</v>
      </c>
      <c r="H1630" s="53" t="s">
        <v>1865</v>
      </c>
      <c r="I1630" s="57">
        <v>100</v>
      </c>
    </row>
    <row r="1631" s="44" customFormat="1" ht="18.5" customHeight="1" spans="1:9">
      <c r="A1631" s="55"/>
      <c r="B1631" s="55"/>
      <c r="C1631" s="53" t="s">
        <v>3509</v>
      </c>
      <c r="D1631" s="53" t="s">
        <v>3532</v>
      </c>
      <c r="E1631" s="53" t="s">
        <v>1907</v>
      </c>
      <c r="F1631" s="53" t="s">
        <v>1908</v>
      </c>
      <c r="G1631" s="53" t="s">
        <v>3533</v>
      </c>
      <c r="H1631" s="53" t="s">
        <v>1865</v>
      </c>
      <c r="I1631" s="57">
        <v>25</v>
      </c>
    </row>
    <row r="1632" s="44" customFormat="1" ht="18.5" customHeight="1" spans="1:9">
      <c r="A1632" s="52" t="s">
        <v>3534</v>
      </c>
      <c r="B1632" s="52" t="s">
        <v>377</v>
      </c>
      <c r="C1632" s="53" t="s">
        <v>486</v>
      </c>
      <c r="D1632" s="53" t="s">
        <v>3305</v>
      </c>
      <c r="E1632" s="53" t="s">
        <v>1746</v>
      </c>
      <c r="F1632" s="53" t="s">
        <v>1747</v>
      </c>
      <c r="G1632" s="53" t="s">
        <v>3535</v>
      </c>
      <c r="H1632" s="53" t="s">
        <v>1778</v>
      </c>
      <c r="I1632" s="57">
        <v>1.5</v>
      </c>
    </row>
    <row r="1633" s="44" customFormat="1" ht="18.5" customHeight="1" spans="1:9">
      <c r="A1633" s="54"/>
      <c r="B1633" s="54"/>
      <c r="C1633" s="53" t="s">
        <v>486</v>
      </c>
      <c r="D1633" s="53" t="s">
        <v>3536</v>
      </c>
      <c r="E1633" s="53" t="s">
        <v>1757</v>
      </c>
      <c r="F1633" s="53" t="s">
        <v>1758</v>
      </c>
      <c r="G1633" s="53" t="s">
        <v>3537</v>
      </c>
      <c r="H1633" s="53" t="s">
        <v>1778</v>
      </c>
      <c r="I1633" s="57">
        <v>1.8</v>
      </c>
    </row>
    <row r="1634" s="44" customFormat="1" ht="18.5" customHeight="1" spans="1:9">
      <c r="A1634" s="54"/>
      <c r="B1634" s="54"/>
      <c r="C1634" s="53" t="s">
        <v>486</v>
      </c>
      <c r="D1634" s="53" t="s">
        <v>2633</v>
      </c>
      <c r="E1634" s="53" t="s">
        <v>1767</v>
      </c>
      <c r="F1634" s="53" t="s">
        <v>1768</v>
      </c>
      <c r="G1634" s="53" t="s">
        <v>3538</v>
      </c>
      <c r="H1634" s="53" t="s">
        <v>1778</v>
      </c>
      <c r="I1634" s="57">
        <v>3</v>
      </c>
    </row>
    <row r="1635" s="44" customFormat="1" ht="18.5" customHeight="1" spans="1:9">
      <c r="A1635" s="54"/>
      <c r="B1635" s="54"/>
      <c r="C1635" s="53" t="s">
        <v>486</v>
      </c>
      <c r="D1635" s="53" t="s">
        <v>2103</v>
      </c>
      <c r="E1635" s="53" t="s">
        <v>2000</v>
      </c>
      <c r="F1635" s="53" t="s">
        <v>2001</v>
      </c>
      <c r="G1635" s="53" t="s">
        <v>3539</v>
      </c>
      <c r="H1635" s="53" t="s">
        <v>1778</v>
      </c>
      <c r="I1635" s="57">
        <v>4.2</v>
      </c>
    </row>
    <row r="1636" s="44" customFormat="1" ht="18.5" customHeight="1" spans="1:9">
      <c r="A1636" s="54"/>
      <c r="B1636" s="54"/>
      <c r="C1636" s="53" t="s">
        <v>486</v>
      </c>
      <c r="D1636" s="53" t="s">
        <v>2634</v>
      </c>
      <c r="E1636" s="53" t="s">
        <v>1809</v>
      </c>
      <c r="F1636" s="53" t="s">
        <v>1810</v>
      </c>
      <c r="G1636" s="53" t="s">
        <v>3540</v>
      </c>
      <c r="H1636" s="53" t="s">
        <v>1778</v>
      </c>
      <c r="I1636" s="57">
        <v>2.4</v>
      </c>
    </row>
    <row r="1637" s="44" customFormat="1" ht="18.5" customHeight="1" spans="1:9">
      <c r="A1637" s="54"/>
      <c r="B1637" s="54"/>
      <c r="C1637" s="53" t="s">
        <v>486</v>
      </c>
      <c r="D1637" s="53" t="s">
        <v>2137</v>
      </c>
      <c r="E1637" s="53" t="s">
        <v>1813</v>
      </c>
      <c r="F1637" s="53" t="s">
        <v>1812</v>
      </c>
      <c r="G1637" s="53" t="s">
        <v>2137</v>
      </c>
      <c r="H1637" s="53" t="s">
        <v>1778</v>
      </c>
      <c r="I1637" s="57">
        <v>1.5</v>
      </c>
    </row>
    <row r="1638" s="44" customFormat="1" ht="18.5" customHeight="1" spans="1:9">
      <c r="A1638" s="54"/>
      <c r="B1638" s="54"/>
      <c r="C1638" s="53" t="s">
        <v>486</v>
      </c>
      <c r="D1638" s="53" t="s">
        <v>1779</v>
      </c>
      <c r="E1638" s="53" t="s">
        <v>1801</v>
      </c>
      <c r="F1638" s="53" t="s">
        <v>1779</v>
      </c>
      <c r="G1638" s="53" t="s">
        <v>3541</v>
      </c>
      <c r="H1638" s="53" t="s">
        <v>1778</v>
      </c>
      <c r="I1638" s="57">
        <v>1.5</v>
      </c>
    </row>
    <row r="1639" s="44" customFormat="1" ht="29.75" customHeight="1" spans="1:9">
      <c r="A1639" s="55"/>
      <c r="B1639" s="55"/>
      <c r="C1639" s="53" t="s">
        <v>3542</v>
      </c>
      <c r="D1639" s="53" t="s">
        <v>3543</v>
      </c>
      <c r="E1639" s="53" t="s">
        <v>3525</v>
      </c>
      <c r="F1639" s="53" t="s">
        <v>3526</v>
      </c>
      <c r="G1639" s="53" t="s">
        <v>1880</v>
      </c>
      <c r="H1639" s="53" t="s">
        <v>1778</v>
      </c>
      <c r="I1639" s="57">
        <v>30</v>
      </c>
    </row>
    <row r="1640" s="44" customFormat="1" ht="18.5" customHeight="1" spans="1:9">
      <c r="A1640" s="52" t="s">
        <v>3544</v>
      </c>
      <c r="B1640" s="52" t="s">
        <v>379</v>
      </c>
      <c r="C1640" s="53" t="s">
        <v>486</v>
      </c>
      <c r="D1640" s="53" t="s">
        <v>1756</v>
      </c>
      <c r="E1640" s="53" t="s">
        <v>1755</v>
      </c>
      <c r="F1640" s="53" t="s">
        <v>1756</v>
      </c>
      <c r="G1640" s="53" t="s">
        <v>2004</v>
      </c>
      <c r="H1640" s="53" t="s">
        <v>1865</v>
      </c>
      <c r="I1640" s="57">
        <v>5</v>
      </c>
    </row>
    <row r="1641" s="44" customFormat="1" ht="18.5" customHeight="1" spans="1:9">
      <c r="A1641" s="54"/>
      <c r="B1641" s="54"/>
      <c r="C1641" s="53" t="s">
        <v>486</v>
      </c>
      <c r="D1641" s="53" t="s">
        <v>2248</v>
      </c>
      <c r="E1641" s="53" t="s">
        <v>2247</v>
      </c>
      <c r="F1641" s="53" t="s">
        <v>2248</v>
      </c>
      <c r="G1641" s="53" t="s">
        <v>2004</v>
      </c>
      <c r="H1641" s="53" t="s">
        <v>1865</v>
      </c>
      <c r="I1641" s="57">
        <v>1</v>
      </c>
    </row>
    <row r="1642" s="44" customFormat="1" ht="18.5" customHeight="1" spans="1:9">
      <c r="A1642" s="54"/>
      <c r="B1642" s="54"/>
      <c r="C1642" s="53" t="s">
        <v>486</v>
      </c>
      <c r="D1642" s="53" t="s">
        <v>1764</v>
      </c>
      <c r="E1642" s="53" t="s">
        <v>1879</v>
      </c>
      <c r="F1642" s="53" t="s">
        <v>1764</v>
      </c>
      <c r="G1642" s="53" t="s">
        <v>2004</v>
      </c>
      <c r="H1642" s="53" t="s">
        <v>1865</v>
      </c>
      <c r="I1642" s="57">
        <v>5</v>
      </c>
    </row>
    <row r="1643" s="44" customFormat="1" ht="18.5" customHeight="1" spans="1:9">
      <c r="A1643" s="54"/>
      <c r="B1643" s="54"/>
      <c r="C1643" s="53" t="s">
        <v>486</v>
      </c>
      <c r="D1643" s="53" t="s">
        <v>1758</v>
      </c>
      <c r="E1643" s="53" t="s">
        <v>1757</v>
      </c>
      <c r="F1643" s="53" t="s">
        <v>1758</v>
      </c>
      <c r="G1643" s="53" t="s">
        <v>2004</v>
      </c>
      <c r="H1643" s="53" t="s">
        <v>1865</v>
      </c>
      <c r="I1643" s="57">
        <v>4</v>
      </c>
    </row>
    <row r="1644" s="44" customFormat="1" ht="18.5" customHeight="1" spans="1:9">
      <c r="A1644" s="54"/>
      <c r="B1644" s="54"/>
      <c r="C1644" s="53" t="s">
        <v>486</v>
      </c>
      <c r="D1644" s="53" t="s">
        <v>1827</v>
      </c>
      <c r="E1644" s="53" t="s">
        <v>1828</v>
      </c>
      <c r="F1644" s="53" t="s">
        <v>1829</v>
      </c>
      <c r="G1644" s="53" t="s">
        <v>3501</v>
      </c>
      <c r="H1644" s="53" t="s">
        <v>1865</v>
      </c>
      <c r="I1644" s="57">
        <v>50</v>
      </c>
    </row>
    <row r="1645" s="44" customFormat="1" ht="18.5" customHeight="1" spans="1:9">
      <c r="A1645" s="54"/>
      <c r="B1645" s="54"/>
      <c r="C1645" s="53" t="s">
        <v>486</v>
      </c>
      <c r="D1645" s="53" t="s">
        <v>1832</v>
      </c>
      <c r="E1645" s="53" t="s">
        <v>1767</v>
      </c>
      <c r="F1645" s="53" t="s">
        <v>1768</v>
      </c>
      <c r="G1645" s="53" t="s">
        <v>2004</v>
      </c>
      <c r="H1645" s="53" t="s">
        <v>1865</v>
      </c>
      <c r="I1645" s="57">
        <v>5</v>
      </c>
    </row>
    <row r="1646" s="44" customFormat="1" ht="18.5" customHeight="1" spans="1:9">
      <c r="A1646" s="54"/>
      <c r="B1646" s="54"/>
      <c r="C1646" s="53" t="s">
        <v>486</v>
      </c>
      <c r="D1646" s="53" t="s">
        <v>1782</v>
      </c>
      <c r="E1646" s="53" t="s">
        <v>1792</v>
      </c>
      <c r="F1646" s="53" t="s">
        <v>1782</v>
      </c>
      <c r="G1646" s="53" t="s">
        <v>2197</v>
      </c>
      <c r="H1646" s="53" t="s">
        <v>1865</v>
      </c>
      <c r="I1646" s="57">
        <v>25</v>
      </c>
    </row>
    <row r="1647" s="44" customFormat="1" ht="18.5" customHeight="1" spans="1:9">
      <c r="A1647" s="54"/>
      <c r="B1647" s="54"/>
      <c r="C1647" s="53" t="s">
        <v>486</v>
      </c>
      <c r="D1647" s="53" t="s">
        <v>1812</v>
      </c>
      <c r="E1647" s="53" t="s">
        <v>1813</v>
      </c>
      <c r="F1647" s="53" t="s">
        <v>1812</v>
      </c>
      <c r="G1647" s="53" t="s">
        <v>2008</v>
      </c>
      <c r="H1647" s="53" t="s">
        <v>1865</v>
      </c>
      <c r="I1647" s="57">
        <v>6</v>
      </c>
    </row>
    <row r="1648" s="44" customFormat="1" ht="18.5" customHeight="1" spans="1:9">
      <c r="A1648" s="54"/>
      <c r="B1648" s="54"/>
      <c r="C1648" s="53" t="s">
        <v>486</v>
      </c>
      <c r="D1648" s="53" t="s">
        <v>1779</v>
      </c>
      <c r="E1648" s="53" t="s">
        <v>1801</v>
      </c>
      <c r="F1648" s="53" t="s">
        <v>1779</v>
      </c>
      <c r="G1648" s="53" t="s">
        <v>2004</v>
      </c>
      <c r="H1648" s="53" t="s">
        <v>1865</v>
      </c>
      <c r="I1648" s="57">
        <v>10</v>
      </c>
    </row>
    <row r="1649" s="44" customFormat="1" ht="18.5" customHeight="1" spans="1:9">
      <c r="A1649" s="54"/>
      <c r="B1649" s="54"/>
      <c r="C1649" s="53" t="s">
        <v>486</v>
      </c>
      <c r="D1649" s="53" t="s">
        <v>3545</v>
      </c>
      <c r="E1649" s="53" t="s">
        <v>1860</v>
      </c>
      <c r="F1649" s="53" t="s">
        <v>1859</v>
      </c>
      <c r="G1649" s="53" t="s">
        <v>3546</v>
      </c>
      <c r="H1649" s="53" t="s">
        <v>1865</v>
      </c>
      <c r="I1649" s="57">
        <v>15</v>
      </c>
    </row>
    <row r="1650" s="44" customFormat="1" ht="18.5" customHeight="1" spans="1:9">
      <c r="A1650" s="54"/>
      <c r="B1650" s="54"/>
      <c r="C1650" s="53" t="s">
        <v>486</v>
      </c>
      <c r="D1650" s="53" t="s">
        <v>3547</v>
      </c>
      <c r="E1650" s="53" t="s">
        <v>1860</v>
      </c>
      <c r="F1650" s="53" t="s">
        <v>1859</v>
      </c>
      <c r="G1650" s="53" t="s">
        <v>2523</v>
      </c>
      <c r="H1650" s="53" t="s">
        <v>1865</v>
      </c>
      <c r="I1650" s="57">
        <v>24</v>
      </c>
    </row>
    <row r="1651" s="44" customFormat="1" ht="18.5" customHeight="1" spans="1:9">
      <c r="A1651" s="54"/>
      <c r="B1651" s="54"/>
      <c r="C1651" s="53" t="s">
        <v>486</v>
      </c>
      <c r="D1651" s="53" t="s">
        <v>3548</v>
      </c>
      <c r="E1651" s="53" t="s">
        <v>1907</v>
      </c>
      <c r="F1651" s="53" t="s">
        <v>1908</v>
      </c>
      <c r="G1651" s="53" t="s">
        <v>2004</v>
      </c>
      <c r="H1651" s="53" t="s">
        <v>1865</v>
      </c>
      <c r="I1651" s="57">
        <v>50</v>
      </c>
    </row>
    <row r="1652" s="44" customFormat="1" ht="42.5" customHeight="1" spans="1:9">
      <c r="A1652" s="54"/>
      <c r="B1652" s="54"/>
      <c r="C1652" s="53" t="s">
        <v>3549</v>
      </c>
      <c r="D1652" s="53" t="s">
        <v>3550</v>
      </c>
      <c r="E1652" s="53" t="s">
        <v>1907</v>
      </c>
      <c r="F1652" s="53" t="s">
        <v>1908</v>
      </c>
      <c r="G1652" s="53" t="s">
        <v>2008</v>
      </c>
      <c r="H1652" s="53" t="s">
        <v>1865</v>
      </c>
      <c r="I1652" s="57">
        <v>100</v>
      </c>
    </row>
    <row r="1653" s="44" customFormat="1" ht="18.5" customHeight="1" spans="1:9">
      <c r="A1653" s="54"/>
      <c r="B1653" s="54"/>
      <c r="C1653" s="53" t="s">
        <v>3551</v>
      </c>
      <c r="D1653" s="53" t="s">
        <v>3552</v>
      </c>
      <c r="E1653" s="53" t="s">
        <v>1907</v>
      </c>
      <c r="F1653" s="53" t="s">
        <v>1908</v>
      </c>
      <c r="G1653" s="53" t="s">
        <v>2008</v>
      </c>
      <c r="H1653" s="53" t="s">
        <v>1865</v>
      </c>
      <c r="I1653" s="57">
        <v>150</v>
      </c>
    </row>
    <row r="1654" s="44" customFormat="1" ht="18.5" customHeight="1" spans="1:9">
      <c r="A1654" s="54"/>
      <c r="B1654" s="54"/>
      <c r="C1654" s="53" t="s">
        <v>3553</v>
      </c>
      <c r="D1654" s="53" t="s">
        <v>3553</v>
      </c>
      <c r="E1654" s="53" t="s">
        <v>1907</v>
      </c>
      <c r="F1654" s="53" t="s">
        <v>1908</v>
      </c>
      <c r="G1654" s="53" t="s">
        <v>2008</v>
      </c>
      <c r="H1654" s="53" t="s">
        <v>1865</v>
      </c>
      <c r="I1654" s="57">
        <v>400</v>
      </c>
    </row>
    <row r="1655" s="44" customFormat="1" ht="53.75" customHeight="1" spans="1:9">
      <c r="A1655" s="54"/>
      <c r="B1655" s="54"/>
      <c r="C1655" s="53" t="s">
        <v>3554</v>
      </c>
      <c r="D1655" s="53" t="s">
        <v>3555</v>
      </c>
      <c r="E1655" s="53" t="s">
        <v>1907</v>
      </c>
      <c r="F1655" s="53" t="s">
        <v>1908</v>
      </c>
      <c r="G1655" s="53" t="s">
        <v>2008</v>
      </c>
      <c r="H1655" s="53" t="s">
        <v>1865</v>
      </c>
      <c r="I1655" s="57">
        <v>101</v>
      </c>
    </row>
    <row r="1656" s="44" customFormat="1" ht="41" customHeight="1" spans="1:9">
      <c r="A1656" s="54"/>
      <c r="B1656" s="54"/>
      <c r="C1656" s="53" t="s">
        <v>3556</v>
      </c>
      <c r="D1656" s="53" t="s">
        <v>3556</v>
      </c>
      <c r="E1656" s="53" t="s">
        <v>1907</v>
      </c>
      <c r="F1656" s="53" t="s">
        <v>1908</v>
      </c>
      <c r="G1656" s="53" t="s">
        <v>2008</v>
      </c>
      <c r="H1656" s="53" t="s">
        <v>1865</v>
      </c>
      <c r="I1656" s="57">
        <v>100</v>
      </c>
    </row>
    <row r="1657" s="44" customFormat="1" ht="29" customHeight="1" spans="1:9">
      <c r="A1657" s="54"/>
      <c r="B1657" s="54"/>
      <c r="C1657" s="53" t="s">
        <v>486</v>
      </c>
      <c r="D1657" s="53" t="s">
        <v>3557</v>
      </c>
      <c r="E1657" s="53" t="s">
        <v>1907</v>
      </c>
      <c r="F1657" s="53" t="s">
        <v>1908</v>
      </c>
      <c r="G1657" s="53" t="s">
        <v>3558</v>
      </c>
      <c r="H1657" s="53" t="s">
        <v>1865</v>
      </c>
      <c r="I1657" s="57">
        <v>30</v>
      </c>
    </row>
    <row r="1658" s="44" customFormat="1" ht="29.75" customHeight="1" spans="1:9">
      <c r="A1658" s="54"/>
      <c r="B1658" s="54"/>
      <c r="C1658" s="53" t="s">
        <v>3559</v>
      </c>
      <c r="D1658" s="53" t="s">
        <v>3560</v>
      </c>
      <c r="E1658" s="53" t="s">
        <v>1907</v>
      </c>
      <c r="F1658" s="53" t="s">
        <v>1908</v>
      </c>
      <c r="G1658" s="53" t="s">
        <v>2008</v>
      </c>
      <c r="H1658" s="53" t="s">
        <v>1865</v>
      </c>
      <c r="I1658" s="57">
        <v>137</v>
      </c>
    </row>
    <row r="1659" s="44" customFormat="1" ht="29.75" customHeight="1" spans="1:9">
      <c r="A1659" s="54"/>
      <c r="B1659" s="54"/>
      <c r="C1659" s="53" t="s">
        <v>3561</v>
      </c>
      <c r="D1659" s="53" t="s">
        <v>3562</v>
      </c>
      <c r="E1659" s="53" t="s">
        <v>1907</v>
      </c>
      <c r="F1659" s="53" t="s">
        <v>1908</v>
      </c>
      <c r="G1659" s="53" t="s">
        <v>2008</v>
      </c>
      <c r="H1659" s="53" t="s">
        <v>1865</v>
      </c>
      <c r="I1659" s="57">
        <v>180</v>
      </c>
    </row>
    <row r="1660" s="44" customFormat="1" ht="41.75" customHeight="1" spans="1:9">
      <c r="A1660" s="55"/>
      <c r="B1660" s="55"/>
      <c r="C1660" s="53" t="s">
        <v>3563</v>
      </c>
      <c r="D1660" s="53" t="s">
        <v>3564</v>
      </c>
      <c r="E1660" s="53" t="s">
        <v>1907</v>
      </c>
      <c r="F1660" s="53" t="s">
        <v>1908</v>
      </c>
      <c r="G1660" s="53" t="s">
        <v>2008</v>
      </c>
      <c r="H1660" s="53" t="s">
        <v>1865</v>
      </c>
      <c r="I1660" s="57">
        <v>180</v>
      </c>
    </row>
    <row r="1661" s="44" customFormat="1" ht="18.5" customHeight="1" spans="1:9">
      <c r="A1661" s="53" t="s">
        <v>3565</v>
      </c>
      <c r="B1661" s="53" t="s">
        <v>381</v>
      </c>
      <c r="C1661" s="53" t="s">
        <v>486</v>
      </c>
      <c r="D1661" s="53" t="s">
        <v>577</v>
      </c>
      <c r="E1661" s="53" t="s">
        <v>1765</v>
      </c>
      <c r="F1661" s="53" t="s">
        <v>1766</v>
      </c>
      <c r="G1661" s="53" t="s">
        <v>2113</v>
      </c>
      <c r="H1661" s="53" t="s">
        <v>3566</v>
      </c>
      <c r="I1661" s="57">
        <v>10.61</v>
      </c>
    </row>
    <row r="1662" s="44" customFormat="1" ht="18.5" customHeight="1" spans="1:9">
      <c r="A1662" s="53" t="s">
        <v>3567</v>
      </c>
      <c r="B1662" s="53" t="s">
        <v>383</v>
      </c>
      <c r="C1662" s="53" t="s">
        <v>486</v>
      </c>
      <c r="D1662" s="53" t="s">
        <v>577</v>
      </c>
      <c r="E1662" s="53" t="s">
        <v>1765</v>
      </c>
      <c r="F1662" s="53" t="s">
        <v>1766</v>
      </c>
      <c r="G1662" s="53" t="s">
        <v>2113</v>
      </c>
      <c r="H1662" s="53" t="s">
        <v>2265</v>
      </c>
      <c r="I1662" s="57">
        <v>9.01</v>
      </c>
    </row>
    <row r="1663" s="44" customFormat="1" ht="18.5" customHeight="1" spans="1:9">
      <c r="A1663" s="52" t="s">
        <v>3568</v>
      </c>
      <c r="B1663" s="52" t="s">
        <v>385</v>
      </c>
      <c r="C1663" s="53" t="s">
        <v>486</v>
      </c>
      <c r="D1663" s="53" t="s">
        <v>3380</v>
      </c>
      <c r="E1663" s="53" t="s">
        <v>1746</v>
      </c>
      <c r="F1663" s="53" t="s">
        <v>1747</v>
      </c>
      <c r="G1663" s="53" t="s">
        <v>3380</v>
      </c>
      <c r="H1663" s="53" t="s">
        <v>2226</v>
      </c>
      <c r="I1663" s="57">
        <v>3</v>
      </c>
    </row>
    <row r="1664" s="44" customFormat="1" ht="18.5" customHeight="1" spans="1:9">
      <c r="A1664" s="54"/>
      <c r="B1664" s="54"/>
      <c r="C1664" s="53" t="s">
        <v>3569</v>
      </c>
      <c r="D1664" s="53" t="s">
        <v>3570</v>
      </c>
      <c r="E1664" s="53" t="s">
        <v>3571</v>
      </c>
      <c r="F1664" s="53" t="s">
        <v>3572</v>
      </c>
      <c r="G1664" s="53" t="s">
        <v>3570</v>
      </c>
      <c r="H1664" s="53" t="s">
        <v>2226</v>
      </c>
      <c r="I1664" s="57">
        <v>4</v>
      </c>
    </row>
    <row r="1665" s="44" customFormat="1" ht="18.5" customHeight="1" spans="1:9">
      <c r="A1665" s="54"/>
      <c r="B1665" s="54"/>
      <c r="C1665" s="53" t="s">
        <v>486</v>
      </c>
      <c r="D1665" s="53" t="s">
        <v>1769</v>
      </c>
      <c r="E1665" s="53" t="s">
        <v>1919</v>
      </c>
      <c r="F1665" s="53" t="s">
        <v>1920</v>
      </c>
      <c r="G1665" s="53" t="s">
        <v>1769</v>
      </c>
      <c r="H1665" s="53" t="s">
        <v>1754</v>
      </c>
      <c r="I1665" s="57">
        <v>1</v>
      </c>
    </row>
    <row r="1666" s="44" customFormat="1" ht="18.5" customHeight="1" spans="1:9">
      <c r="A1666" s="54"/>
      <c r="B1666" s="54"/>
      <c r="C1666" s="53" t="s">
        <v>486</v>
      </c>
      <c r="D1666" s="53" t="s">
        <v>2233</v>
      </c>
      <c r="E1666" s="53" t="s">
        <v>2072</v>
      </c>
      <c r="F1666" s="53" t="s">
        <v>2071</v>
      </c>
      <c r="G1666" s="53" t="s">
        <v>2233</v>
      </c>
      <c r="H1666" s="53" t="s">
        <v>3573</v>
      </c>
      <c r="I1666" s="57">
        <v>3</v>
      </c>
    </row>
    <row r="1667" s="44" customFormat="1" ht="18.5" customHeight="1" spans="1:9">
      <c r="A1667" s="54"/>
      <c r="B1667" s="54"/>
      <c r="C1667" s="53" t="s">
        <v>3569</v>
      </c>
      <c r="D1667" s="53" t="s">
        <v>3574</v>
      </c>
      <c r="E1667" s="53" t="s">
        <v>3575</v>
      </c>
      <c r="F1667" s="53" t="s">
        <v>3576</v>
      </c>
      <c r="G1667" s="53" t="s">
        <v>3574</v>
      </c>
      <c r="H1667" s="53" t="s">
        <v>3577</v>
      </c>
      <c r="I1667" s="57">
        <v>4.9</v>
      </c>
    </row>
    <row r="1668" s="44" customFormat="1" ht="18.5" customHeight="1" spans="1:9">
      <c r="A1668" s="54"/>
      <c r="B1668" s="54"/>
      <c r="C1668" s="53" t="s">
        <v>3569</v>
      </c>
      <c r="D1668" s="53" t="s">
        <v>3578</v>
      </c>
      <c r="E1668" s="53" t="s">
        <v>1907</v>
      </c>
      <c r="F1668" s="53" t="s">
        <v>1908</v>
      </c>
      <c r="G1668" s="53" t="s">
        <v>3578</v>
      </c>
      <c r="H1668" s="53" t="s">
        <v>2226</v>
      </c>
      <c r="I1668" s="57">
        <v>1.1</v>
      </c>
    </row>
    <row r="1669" s="44" customFormat="1" ht="18.5" customHeight="1" spans="1:9">
      <c r="A1669" s="54"/>
      <c r="B1669" s="54"/>
      <c r="C1669" s="53" t="s">
        <v>3579</v>
      </c>
      <c r="D1669" s="53" t="s">
        <v>1812</v>
      </c>
      <c r="E1669" s="53" t="s">
        <v>1907</v>
      </c>
      <c r="F1669" s="53" t="s">
        <v>1908</v>
      </c>
      <c r="G1669" s="53" t="s">
        <v>1812</v>
      </c>
      <c r="H1669" s="53" t="s">
        <v>3324</v>
      </c>
      <c r="I1669" s="57">
        <v>1.5</v>
      </c>
    </row>
    <row r="1670" s="44" customFormat="1" ht="18.5" customHeight="1" spans="1:9">
      <c r="A1670" s="54"/>
      <c r="B1670" s="54"/>
      <c r="C1670" s="53" t="s">
        <v>486</v>
      </c>
      <c r="D1670" s="53" t="s">
        <v>3580</v>
      </c>
      <c r="E1670" s="53" t="s">
        <v>1907</v>
      </c>
      <c r="F1670" s="53" t="s">
        <v>1908</v>
      </c>
      <c r="G1670" s="53" t="s">
        <v>3580</v>
      </c>
      <c r="H1670" s="53" t="s">
        <v>3581</v>
      </c>
      <c r="I1670" s="57">
        <v>1.26</v>
      </c>
    </row>
    <row r="1671" s="44" customFormat="1" ht="18.5" customHeight="1" spans="1:9">
      <c r="A1671" s="54"/>
      <c r="B1671" s="54"/>
      <c r="C1671" s="53" t="s">
        <v>3579</v>
      </c>
      <c r="D1671" s="53" t="s">
        <v>1905</v>
      </c>
      <c r="E1671" s="53" t="s">
        <v>1907</v>
      </c>
      <c r="F1671" s="53" t="s">
        <v>1908</v>
      </c>
      <c r="G1671" s="53" t="s">
        <v>1905</v>
      </c>
      <c r="H1671" s="53" t="s">
        <v>1748</v>
      </c>
      <c r="I1671" s="57">
        <v>7</v>
      </c>
    </row>
    <row r="1672" s="44" customFormat="1" ht="18.5" customHeight="1" spans="1:9">
      <c r="A1672" s="55"/>
      <c r="B1672" s="55"/>
      <c r="C1672" s="53" t="s">
        <v>3579</v>
      </c>
      <c r="D1672" s="53" t="s">
        <v>1779</v>
      </c>
      <c r="E1672" s="53" t="s">
        <v>1907</v>
      </c>
      <c r="F1672" s="53" t="s">
        <v>1908</v>
      </c>
      <c r="G1672" s="53" t="s">
        <v>1779</v>
      </c>
      <c r="H1672" s="53" t="s">
        <v>3573</v>
      </c>
      <c r="I1672" s="57">
        <v>1</v>
      </c>
    </row>
    <row r="1673" s="44" customFormat="1" ht="18.5" customHeight="1" spans="1:9">
      <c r="A1673" s="52" t="s">
        <v>3582</v>
      </c>
      <c r="B1673" s="52" t="s">
        <v>387</v>
      </c>
      <c r="C1673" s="53" t="s">
        <v>3583</v>
      </c>
      <c r="D1673" s="53" t="s">
        <v>1862</v>
      </c>
      <c r="E1673" s="53" t="s">
        <v>1863</v>
      </c>
      <c r="F1673" s="53" t="s">
        <v>1862</v>
      </c>
      <c r="G1673" s="53" t="s">
        <v>1862</v>
      </c>
      <c r="H1673" s="53" t="s">
        <v>1865</v>
      </c>
      <c r="I1673" s="57">
        <v>1</v>
      </c>
    </row>
    <row r="1674" s="44" customFormat="1" ht="18.5" customHeight="1" spans="1:9">
      <c r="A1674" s="54"/>
      <c r="B1674" s="54"/>
      <c r="C1674" s="53" t="s">
        <v>486</v>
      </c>
      <c r="D1674" s="53" t="s">
        <v>1862</v>
      </c>
      <c r="E1674" s="53" t="s">
        <v>1863</v>
      </c>
      <c r="F1674" s="53" t="s">
        <v>1862</v>
      </c>
      <c r="G1674" s="53" t="s">
        <v>1862</v>
      </c>
      <c r="H1674" s="53" t="s">
        <v>1865</v>
      </c>
      <c r="I1674" s="57">
        <v>5</v>
      </c>
    </row>
    <row r="1675" s="44" customFormat="1" ht="18.5" customHeight="1" spans="1:9">
      <c r="A1675" s="54"/>
      <c r="B1675" s="54"/>
      <c r="C1675" s="53" t="s">
        <v>3584</v>
      </c>
      <c r="D1675" s="53" t="s">
        <v>1862</v>
      </c>
      <c r="E1675" s="53" t="s">
        <v>1863</v>
      </c>
      <c r="F1675" s="53" t="s">
        <v>1862</v>
      </c>
      <c r="G1675" s="53" t="s">
        <v>1862</v>
      </c>
      <c r="H1675" s="53" t="s">
        <v>1865</v>
      </c>
      <c r="I1675" s="57">
        <v>3</v>
      </c>
    </row>
    <row r="1676" s="44" customFormat="1" ht="18.5" customHeight="1" spans="1:9">
      <c r="A1676" s="54"/>
      <c r="B1676" s="54"/>
      <c r="C1676" s="53" t="s">
        <v>3585</v>
      </c>
      <c r="D1676" s="53" t="s">
        <v>1862</v>
      </c>
      <c r="E1676" s="53" t="s">
        <v>1863</v>
      </c>
      <c r="F1676" s="53" t="s">
        <v>1862</v>
      </c>
      <c r="G1676" s="53" t="s">
        <v>1862</v>
      </c>
      <c r="H1676" s="53" t="s">
        <v>1865</v>
      </c>
      <c r="I1676" s="57">
        <v>1</v>
      </c>
    </row>
    <row r="1677" s="44" customFormat="1" ht="18.5" customHeight="1" spans="1:9">
      <c r="A1677" s="54"/>
      <c r="B1677" s="54"/>
      <c r="C1677" s="53" t="s">
        <v>3586</v>
      </c>
      <c r="D1677" s="53" t="s">
        <v>1862</v>
      </c>
      <c r="E1677" s="53" t="s">
        <v>1863</v>
      </c>
      <c r="F1677" s="53" t="s">
        <v>1862</v>
      </c>
      <c r="G1677" s="53" t="s">
        <v>1862</v>
      </c>
      <c r="H1677" s="53" t="s">
        <v>1865</v>
      </c>
      <c r="I1677" s="57">
        <v>1</v>
      </c>
    </row>
    <row r="1678" s="44" customFormat="1" ht="18.5" customHeight="1" spans="1:9">
      <c r="A1678" s="54"/>
      <c r="B1678" s="54"/>
      <c r="C1678" s="53" t="s">
        <v>3586</v>
      </c>
      <c r="D1678" s="53" t="s">
        <v>1747</v>
      </c>
      <c r="E1678" s="53" t="s">
        <v>1746</v>
      </c>
      <c r="F1678" s="53" t="s">
        <v>1747</v>
      </c>
      <c r="G1678" s="53" t="s">
        <v>1747</v>
      </c>
      <c r="H1678" s="53" t="s">
        <v>1865</v>
      </c>
      <c r="I1678" s="57">
        <v>1</v>
      </c>
    </row>
    <row r="1679" s="44" customFormat="1" ht="18.5" customHeight="1" spans="1:9">
      <c r="A1679" s="54"/>
      <c r="B1679" s="54"/>
      <c r="C1679" s="53" t="s">
        <v>3585</v>
      </c>
      <c r="D1679" s="53" t="s">
        <v>1747</v>
      </c>
      <c r="E1679" s="53" t="s">
        <v>1746</v>
      </c>
      <c r="F1679" s="53" t="s">
        <v>1747</v>
      </c>
      <c r="G1679" s="53" t="s">
        <v>1747</v>
      </c>
      <c r="H1679" s="53" t="s">
        <v>1865</v>
      </c>
      <c r="I1679" s="57">
        <v>2</v>
      </c>
    </row>
    <row r="1680" s="44" customFormat="1" ht="18.5" customHeight="1" spans="1:9">
      <c r="A1680" s="54"/>
      <c r="B1680" s="54"/>
      <c r="C1680" s="53" t="s">
        <v>3583</v>
      </c>
      <c r="D1680" s="53" t="s">
        <v>1747</v>
      </c>
      <c r="E1680" s="53" t="s">
        <v>1746</v>
      </c>
      <c r="F1680" s="53" t="s">
        <v>1747</v>
      </c>
      <c r="G1680" s="53" t="s">
        <v>1747</v>
      </c>
      <c r="H1680" s="53" t="s">
        <v>1865</v>
      </c>
      <c r="I1680" s="57">
        <v>2</v>
      </c>
    </row>
    <row r="1681" s="44" customFormat="1" ht="18.5" customHeight="1" spans="1:9">
      <c r="A1681" s="54"/>
      <c r="B1681" s="54"/>
      <c r="C1681" s="53" t="s">
        <v>486</v>
      </c>
      <c r="D1681" s="53" t="s">
        <v>1747</v>
      </c>
      <c r="E1681" s="53" t="s">
        <v>1746</v>
      </c>
      <c r="F1681" s="53" t="s">
        <v>1747</v>
      </c>
      <c r="G1681" s="53" t="s">
        <v>1747</v>
      </c>
      <c r="H1681" s="53" t="s">
        <v>1865</v>
      </c>
      <c r="I1681" s="57">
        <v>5</v>
      </c>
    </row>
    <row r="1682" s="44" customFormat="1" ht="18.5" customHeight="1" spans="1:9">
      <c r="A1682" s="54"/>
      <c r="B1682" s="54"/>
      <c r="C1682" s="53" t="s">
        <v>3587</v>
      </c>
      <c r="D1682" s="53" t="s">
        <v>1747</v>
      </c>
      <c r="E1682" s="53" t="s">
        <v>1746</v>
      </c>
      <c r="F1682" s="53" t="s">
        <v>1747</v>
      </c>
      <c r="G1682" s="53" t="s">
        <v>1747</v>
      </c>
      <c r="H1682" s="53" t="s">
        <v>1865</v>
      </c>
      <c r="I1682" s="57">
        <v>3</v>
      </c>
    </row>
    <row r="1683" s="44" customFormat="1" ht="18.5" customHeight="1" spans="1:9">
      <c r="A1683" s="54"/>
      <c r="B1683" s="54"/>
      <c r="C1683" s="53" t="s">
        <v>3584</v>
      </c>
      <c r="D1683" s="53" t="s">
        <v>1747</v>
      </c>
      <c r="E1683" s="53" t="s">
        <v>1746</v>
      </c>
      <c r="F1683" s="53" t="s">
        <v>1747</v>
      </c>
      <c r="G1683" s="53" t="s">
        <v>1747</v>
      </c>
      <c r="H1683" s="53" t="s">
        <v>1865</v>
      </c>
      <c r="I1683" s="57">
        <v>1</v>
      </c>
    </row>
    <row r="1684" s="44" customFormat="1" ht="18.5" customHeight="1" spans="1:9">
      <c r="A1684" s="54"/>
      <c r="B1684" s="54"/>
      <c r="C1684" s="53" t="s">
        <v>3584</v>
      </c>
      <c r="D1684" s="53" t="s">
        <v>1787</v>
      </c>
      <c r="E1684" s="53" t="s">
        <v>1788</v>
      </c>
      <c r="F1684" s="53" t="s">
        <v>1787</v>
      </c>
      <c r="G1684" s="53" t="s">
        <v>1787</v>
      </c>
      <c r="H1684" s="53" t="s">
        <v>1865</v>
      </c>
      <c r="I1684" s="57">
        <v>1</v>
      </c>
    </row>
    <row r="1685" s="44" customFormat="1" ht="18.5" customHeight="1" spans="1:9">
      <c r="A1685" s="54"/>
      <c r="B1685" s="54"/>
      <c r="C1685" s="53" t="s">
        <v>3586</v>
      </c>
      <c r="D1685" s="53" t="s">
        <v>1787</v>
      </c>
      <c r="E1685" s="53" t="s">
        <v>1788</v>
      </c>
      <c r="F1685" s="53" t="s">
        <v>1787</v>
      </c>
      <c r="G1685" s="53" t="s">
        <v>1787</v>
      </c>
      <c r="H1685" s="53" t="s">
        <v>1865</v>
      </c>
      <c r="I1685" s="57">
        <v>1</v>
      </c>
    </row>
    <row r="1686" s="44" customFormat="1" ht="18.5" customHeight="1" spans="1:9">
      <c r="A1686" s="54"/>
      <c r="B1686" s="54"/>
      <c r="C1686" s="53" t="s">
        <v>3585</v>
      </c>
      <c r="D1686" s="53" t="s">
        <v>1787</v>
      </c>
      <c r="E1686" s="53" t="s">
        <v>1788</v>
      </c>
      <c r="F1686" s="53" t="s">
        <v>1787</v>
      </c>
      <c r="G1686" s="53" t="s">
        <v>1787</v>
      </c>
      <c r="H1686" s="53" t="s">
        <v>1865</v>
      </c>
      <c r="I1686" s="57">
        <v>1</v>
      </c>
    </row>
    <row r="1687" s="44" customFormat="1" ht="18.5" customHeight="1" spans="1:9">
      <c r="A1687" s="54"/>
      <c r="B1687" s="54"/>
      <c r="C1687" s="53" t="s">
        <v>3583</v>
      </c>
      <c r="D1687" s="53" t="s">
        <v>1787</v>
      </c>
      <c r="E1687" s="53" t="s">
        <v>1788</v>
      </c>
      <c r="F1687" s="53" t="s">
        <v>1787</v>
      </c>
      <c r="G1687" s="53" t="s">
        <v>1787</v>
      </c>
      <c r="H1687" s="53" t="s">
        <v>1865</v>
      </c>
      <c r="I1687" s="57">
        <v>1</v>
      </c>
    </row>
    <row r="1688" s="44" customFormat="1" ht="18.5" customHeight="1" spans="1:9">
      <c r="A1688" s="54"/>
      <c r="B1688" s="54"/>
      <c r="C1688" s="53" t="s">
        <v>486</v>
      </c>
      <c r="D1688" s="53" t="s">
        <v>1787</v>
      </c>
      <c r="E1688" s="53" t="s">
        <v>1788</v>
      </c>
      <c r="F1688" s="53" t="s">
        <v>1787</v>
      </c>
      <c r="G1688" s="53" t="s">
        <v>1787</v>
      </c>
      <c r="H1688" s="53" t="s">
        <v>1865</v>
      </c>
      <c r="I1688" s="57">
        <v>5</v>
      </c>
    </row>
    <row r="1689" s="44" customFormat="1" ht="18.5" customHeight="1" spans="1:9">
      <c r="A1689" s="54"/>
      <c r="B1689" s="54"/>
      <c r="C1689" s="53" t="s">
        <v>486</v>
      </c>
      <c r="D1689" s="53" t="s">
        <v>1874</v>
      </c>
      <c r="E1689" s="53" t="s">
        <v>1875</v>
      </c>
      <c r="F1689" s="53" t="s">
        <v>1874</v>
      </c>
      <c r="G1689" s="53" t="s">
        <v>1874</v>
      </c>
      <c r="H1689" s="53" t="s">
        <v>1865</v>
      </c>
      <c r="I1689" s="57">
        <v>2</v>
      </c>
    </row>
    <row r="1690" s="44" customFormat="1" ht="18.5" customHeight="1" spans="1:9">
      <c r="A1690" s="54"/>
      <c r="B1690" s="54"/>
      <c r="C1690" s="53" t="s">
        <v>3587</v>
      </c>
      <c r="D1690" s="53" t="s">
        <v>1756</v>
      </c>
      <c r="E1690" s="53" t="s">
        <v>1755</v>
      </c>
      <c r="F1690" s="53" t="s">
        <v>1756</v>
      </c>
      <c r="G1690" s="53" t="s">
        <v>1756</v>
      </c>
      <c r="H1690" s="53" t="s">
        <v>1865</v>
      </c>
      <c r="I1690" s="57">
        <v>3</v>
      </c>
    </row>
    <row r="1691" s="44" customFormat="1" ht="18.5" customHeight="1" spans="1:9">
      <c r="A1691" s="54"/>
      <c r="B1691" s="54"/>
      <c r="C1691" s="53" t="s">
        <v>486</v>
      </c>
      <c r="D1691" s="53" t="s">
        <v>1756</v>
      </c>
      <c r="E1691" s="53" t="s">
        <v>1755</v>
      </c>
      <c r="F1691" s="53" t="s">
        <v>1756</v>
      </c>
      <c r="G1691" s="53" t="s">
        <v>1756</v>
      </c>
      <c r="H1691" s="53" t="s">
        <v>1865</v>
      </c>
      <c r="I1691" s="57">
        <v>5</v>
      </c>
    </row>
    <row r="1692" s="44" customFormat="1" ht="18.5" customHeight="1" spans="1:9">
      <c r="A1692" s="54"/>
      <c r="B1692" s="54"/>
      <c r="C1692" s="53" t="s">
        <v>3584</v>
      </c>
      <c r="D1692" s="53" t="s">
        <v>1756</v>
      </c>
      <c r="E1692" s="53" t="s">
        <v>1755</v>
      </c>
      <c r="F1692" s="53" t="s">
        <v>1756</v>
      </c>
      <c r="G1692" s="53" t="s">
        <v>1756</v>
      </c>
      <c r="H1692" s="53" t="s">
        <v>1865</v>
      </c>
      <c r="I1692" s="57">
        <v>1</v>
      </c>
    </row>
    <row r="1693" s="44" customFormat="1" ht="18.5" customHeight="1" spans="1:9">
      <c r="A1693" s="54"/>
      <c r="B1693" s="54"/>
      <c r="C1693" s="53" t="s">
        <v>3586</v>
      </c>
      <c r="D1693" s="53" t="s">
        <v>1756</v>
      </c>
      <c r="E1693" s="53" t="s">
        <v>1755</v>
      </c>
      <c r="F1693" s="53" t="s">
        <v>1756</v>
      </c>
      <c r="G1693" s="53" t="s">
        <v>1756</v>
      </c>
      <c r="H1693" s="53" t="s">
        <v>1865</v>
      </c>
      <c r="I1693" s="57">
        <v>1</v>
      </c>
    </row>
    <row r="1694" s="44" customFormat="1" ht="18.5" customHeight="1" spans="1:9">
      <c r="A1694" s="54"/>
      <c r="B1694" s="54"/>
      <c r="C1694" s="53" t="s">
        <v>3585</v>
      </c>
      <c r="D1694" s="53" t="s">
        <v>1756</v>
      </c>
      <c r="E1694" s="53" t="s">
        <v>1755</v>
      </c>
      <c r="F1694" s="53" t="s">
        <v>1756</v>
      </c>
      <c r="G1694" s="53" t="s">
        <v>1756</v>
      </c>
      <c r="H1694" s="53" t="s">
        <v>1865</v>
      </c>
      <c r="I1694" s="57">
        <v>2</v>
      </c>
    </row>
    <row r="1695" s="44" customFormat="1" ht="18.5" customHeight="1" spans="1:9">
      <c r="A1695" s="54"/>
      <c r="B1695" s="54"/>
      <c r="C1695" s="53" t="s">
        <v>3583</v>
      </c>
      <c r="D1695" s="53" t="s">
        <v>1756</v>
      </c>
      <c r="E1695" s="53" t="s">
        <v>1755</v>
      </c>
      <c r="F1695" s="53" t="s">
        <v>1756</v>
      </c>
      <c r="G1695" s="53" t="s">
        <v>1756</v>
      </c>
      <c r="H1695" s="53" t="s">
        <v>1865</v>
      </c>
      <c r="I1695" s="57">
        <v>1</v>
      </c>
    </row>
    <row r="1696" s="44" customFormat="1" ht="18.5" customHeight="1" spans="1:9">
      <c r="A1696" s="54"/>
      <c r="B1696" s="54"/>
      <c r="C1696" s="53" t="s">
        <v>486</v>
      </c>
      <c r="D1696" s="53" t="s">
        <v>1992</v>
      </c>
      <c r="E1696" s="53" t="s">
        <v>1993</v>
      </c>
      <c r="F1696" s="53" t="s">
        <v>1992</v>
      </c>
      <c r="G1696" s="53" t="s">
        <v>1992</v>
      </c>
      <c r="H1696" s="53" t="s">
        <v>1865</v>
      </c>
      <c r="I1696" s="57">
        <v>5</v>
      </c>
    </row>
    <row r="1697" s="44" customFormat="1" ht="18.5" customHeight="1" spans="1:9">
      <c r="A1697" s="54"/>
      <c r="B1697" s="54"/>
      <c r="C1697" s="53" t="s">
        <v>3583</v>
      </c>
      <c r="D1697" s="53" t="s">
        <v>2248</v>
      </c>
      <c r="E1697" s="53" t="s">
        <v>2247</v>
      </c>
      <c r="F1697" s="53" t="s">
        <v>2248</v>
      </c>
      <c r="G1697" s="53" t="s">
        <v>2248</v>
      </c>
      <c r="H1697" s="53" t="s">
        <v>1865</v>
      </c>
      <c r="I1697" s="57">
        <v>1</v>
      </c>
    </row>
    <row r="1698" s="44" customFormat="1" ht="18.5" customHeight="1" spans="1:9">
      <c r="A1698" s="54"/>
      <c r="B1698" s="54"/>
      <c r="C1698" s="53" t="s">
        <v>3584</v>
      </c>
      <c r="D1698" s="53" t="s">
        <v>2248</v>
      </c>
      <c r="E1698" s="53" t="s">
        <v>2247</v>
      </c>
      <c r="F1698" s="53" t="s">
        <v>2248</v>
      </c>
      <c r="G1698" s="53" t="s">
        <v>2248</v>
      </c>
      <c r="H1698" s="53" t="s">
        <v>1865</v>
      </c>
      <c r="I1698" s="57">
        <v>1</v>
      </c>
    </row>
    <row r="1699" s="44" customFormat="1" ht="18.5" customHeight="1" spans="1:9">
      <c r="A1699" s="54"/>
      <c r="B1699" s="54"/>
      <c r="C1699" s="53" t="s">
        <v>3586</v>
      </c>
      <c r="D1699" s="53" t="s">
        <v>2248</v>
      </c>
      <c r="E1699" s="53" t="s">
        <v>2247</v>
      </c>
      <c r="F1699" s="53" t="s">
        <v>2248</v>
      </c>
      <c r="G1699" s="53" t="s">
        <v>2248</v>
      </c>
      <c r="H1699" s="53" t="s">
        <v>1865</v>
      </c>
      <c r="I1699" s="57">
        <v>1</v>
      </c>
    </row>
    <row r="1700" s="44" customFormat="1" ht="18.5" customHeight="1" spans="1:9">
      <c r="A1700" s="54"/>
      <c r="B1700" s="54"/>
      <c r="C1700" s="53" t="s">
        <v>486</v>
      </c>
      <c r="D1700" s="53" t="s">
        <v>2248</v>
      </c>
      <c r="E1700" s="53" t="s">
        <v>2247</v>
      </c>
      <c r="F1700" s="53" t="s">
        <v>2248</v>
      </c>
      <c r="G1700" s="53" t="s">
        <v>2248</v>
      </c>
      <c r="H1700" s="53" t="s">
        <v>1865</v>
      </c>
      <c r="I1700" s="57">
        <v>3</v>
      </c>
    </row>
    <row r="1701" s="44" customFormat="1" ht="18.5" customHeight="1" spans="1:9">
      <c r="A1701" s="54"/>
      <c r="B1701" s="54"/>
      <c r="C1701" s="53" t="s">
        <v>3585</v>
      </c>
      <c r="D1701" s="53" t="s">
        <v>2248</v>
      </c>
      <c r="E1701" s="53" t="s">
        <v>2247</v>
      </c>
      <c r="F1701" s="53" t="s">
        <v>2248</v>
      </c>
      <c r="G1701" s="53" t="s">
        <v>2248</v>
      </c>
      <c r="H1701" s="53" t="s">
        <v>1865</v>
      </c>
      <c r="I1701" s="57">
        <v>1</v>
      </c>
    </row>
    <row r="1702" s="44" customFormat="1" ht="18.5" customHeight="1" spans="1:9">
      <c r="A1702" s="54"/>
      <c r="B1702" s="54"/>
      <c r="C1702" s="53" t="s">
        <v>3586</v>
      </c>
      <c r="D1702" s="53" t="s">
        <v>1764</v>
      </c>
      <c r="E1702" s="53" t="s">
        <v>1879</v>
      </c>
      <c r="F1702" s="53" t="s">
        <v>1764</v>
      </c>
      <c r="G1702" s="53" t="s">
        <v>1764</v>
      </c>
      <c r="H1702" s="53" t="s">
        <v>1865</v>
      </c>
      <c r="I1702" s="57">
        <v>1</v>
      </c>
    </row>
    <row r="1703" s="44" customFormat="1" ht="18.5" customHeight="1" spans="1:9">
      <c r="A1703" s="54"/>
      <c r="B1703" s="54"/>
      <c r="C1703" s="53" t="s">
        <v>486</v>
      </c>
      <c r="D1703" s="53" t="s">
        <v>1764</v>
      </c>
      <c r="E1703" s="53" t="s">
        <v>1879</v>
      </c>
      <c r="F1703" s="53" t="s">
        <v>1764</v>
      </c>
      <c r="G1703" s="53" t="s">
        <v>1764</v>
      </c>
      <c r="H1703" s="53" t="s">
        <v>1865</v>
      </c>
      <c r="I1703" s="57">
        <v>5</v>
      </c>
    </row>
    <row r="1704" s="44" customFormat="1" ht="18.5" customHeight="1" spans="1:9">
      <c r="A1704" s="54"/>
      <c r="B1704" s="54"/>
      <c r="C1704" s="53" t="s">
        <v>3583</v>
      </c>
      <c r="D1704" s="53" t="s">
        <v>1764</v>
      </c>
      <c r="E1704" s="53" t="s">
        <v>1879</v>
      </c>
      <c r="F1704" s="53" t="s">
        <v>1764</v>
      </c>
      <c r="G1704" s="53" t="s">
        <v>1764</v>
      </c>
      <c r="H1704" s="53" t="s">
        <v>1865</v>
      </c>
      <c r="I1704" s="57">
        <v>1</v>
      </c>
    </row>
    <row r="1705" s="44" customFormat="1" ht="18.5" customHeight="1" spans="1:9">
      <c r="A1705" s="54"/>
      <c r="B1705" s="54"/>
      <c r="C1705" s="53" t="s">
        <v>3584</v>
      </c>
      <c r="D1705" s="53" t="s">
        <v>1764</v>
      </c>
      <c r="E1705" s="53" t="s">
        <v>1879</v>
      </c>
      <c r="F1705" s="53" t="s">
        <v>1764</v>
      </c>
      <c r="G1705" s="53" t="s">
        <v>1764</v>
      </c>
      <c r="H1705" s="53" t="s">
        <v>1865</v>
      </c>
      <c r="I1705" s="57">
        <v>1</v>
      </c>
    </row>
    <row r="1706" s="44" customFormat="1" ht="18.5" customHeight="1" spans="1:9">
      <c r="A1706" s="54"/>
      <c r="B1706" s="54"/>
      <c r="C1706" s="53" t="s">
        <v>3584</v>
      </c>
      <c r="D1706" s="53" t="s">
        <v>1819</v>
      </c>
      <c r="E1706" s="53" t="s">
        <v>1820</v>
      </c>
      <c r="F1706" s="53" t="s">
        <v>1819</v>
      </c>
      <c r="G1706" s="53" t="s">
        <v>1819</v>
      </c>
      <c r="H1706" s="53" t="s">
        <v>1865</v>
      </c>
      <c r="I1706" s="57">
        <v>5</v>
      </c>
    </row>
    <row r="1707" s="44" customFormat="1" ht="18.5" customHeight="1" spans="1:9">
      <c r="A1707" s="54"/>
      <c r="B1707" s="54"/>
      <c r="C1707" s="53" t="s">
        <v>3585</v>
      </c>
      <c r="D1707" s="53" t="s">
        <v>1819</v>
      </c>
      <c r="E1707" s="53" t="s">
        <v>1820</v>
      </c>
      <c r="F1707" s="53" t="s">
        <v>1819</v>
      </c>
      <c r="G1707" s="53" t="s">
        <v>1819</v>
      </c>
      <c r="H1707" s="53" t="s">
        <v>1865</v>
      </c>
      <c r="I1707" s="57">
        <v>5</v>
      </c>
    </row>
    <row r="1708" s="44" customFormat="1" ht="18.5" customHeight="1" spans="1:9">
      <c r="A1708" s="54"/>
      <c r="B1708" s="54"/>
      <c r="C1708" s="53" t="s">
        <v>3586</v>
      </c>
      <c r="D1708" s="53" t="s">
        <v>1819</v>
      </c>
      <c r="E1708" s="53" t="s">
        <v>1820</v>
      </c>
      <c r="F1708" s="53" t="s">
        <v>1819</v>
      </c>
      <c r="G1708" s="53" t="s">
        <v>1819</v>
      </c>
      <c r="H1708" s="53" t="s">
        <v>1865</v>
      </c>
      <c r="I1708" s="57">
        <v>6</v>
      </c>
    </row>
    <row r="1709" s="44" customFormat="1" ht="18.5" customHeight="1" spans="1:9">
      <c r="A1709" s="54"/>
      <c r="B1709" s="54"/>
      <c r="C1709" s="53" t="s">
        <v>486</v>
      </c>
      <c r="D1709" s="53" t="s">
        <v>1819</v>
      </c>
      <c r="E1709" s="53" t="s">
        <v>1820</v>
      </c>
      <c r="F1709" s="53" t="s">
        <v>1819</v>
      </c>
      <c r="G1709" s="53" t="s">
        <v>1819</v>
      </c>
      <c r="H1709" s="53" t="s">
        <v>1865</v>
      </c>
      <c r="I1709" s="57">
        <v>10</v>
      </c>
    </row>
    <row r="1710" s="44" customFormat="1" ht="18.5" customHeight="1" spans="1:9">
      <c r="A1710" s="54"/>
      <c r="B1710" s="54"/>
      <c r="C1710" s="53" t="s">
        <v>3583</v>
      </c>
      <c r="D1710" s="53" t="s">
        <v>1819</v>
      </c>
      <c r="E1710" s="53" t="s">
        <v>1820</v>
      </c>
      <c r="F1710" s="53" t="s">
        <v>1819</v>
      </c>
      <c r="G1710" s="53" t="s">
        <v>1819</v>
      </c>
      <c r="H1710" s="53" t="s">
        <v>1865</v>
      </c>
      <c r="I1710" s="57">
        <v>10</v>
      </c>
    </row>
    <row r="1711" s="44" customFormat="1" ht="18.5" customHeight="1" spans="1:9">
      <c r="A1711" s="54"/>
      <c r="B1711" s="54"/>
      <c r="C1711" s="53" t="s">
        <v>3585</v>
      </c>
      <c r="D1711" s="53" t="s">
        <v>1823</v>
      </c>
      <c r="E1711" s="53" t="s">
        <v>1822</v>
      </c>
      <c r="F1711" s="53" t="s">
        <v>1823</v>
      </c>
      <c r="G1711" s="53" t="s">
        <v>1823</v>
      </c>
      <c r="H1711" s="53" t="s">
        <v>1865</v>
      </c>
      <c r="I1711" s="57">
        <v>5</v>
      </c>
    </row>
    <row r="1712" s="44" customFormat="1" ht="18.5" customHeight="1" spans="1:9">
      <c r="A1712" s="54"/>
      <c r="B1712" s="54"/>
      <c r="C1712" s="53" t="s">
        <v>3586</v>
      </c>
      <c r="D1712" s="53" t="s">
        <v>1823</v>
      </c>
      <c r="E1712" s="53" t="s">
        <v>1822</v>
      </c>
      <c r="F1712" s="53" t="s">
        <v>1823</v>
      </c>
      <c r="G1712" s="53" t="s">
        <v>1823</v>
      </c>
      <c r="H1712" s="53" t="s">
        <v>1865</v>
      </c>
      <c r="I1712" s="57">
        <v>6</v>
      </c>
    </row>
    <row r="1713" s="44" customFormat="1" ht="18.5" customHeight="1" spans="1:9">
      <c r="A1713" s="54"/>
      <c r="B1713" s="54"/>
      <c r="C1713" s="53" t="s">
        <v>486</v>
      </c>
      <c r="D1713" s="53" t="s">
        <v>1823</v>
      </c>
      <c r="E1713" s="53" t="s">
        <v>1822</v>
      </c>
      <c r="F1713" s="53" t="s">
        <v>1823</v>
      </c>
      <c r="G1713" s="53" t="s">
        <v>1823</v>
      </c>
      <c r="H1713" s="53" t="s">
        <v>1865</v>
      </c>
      <c r="I1713" s="57">
        <v>10</v>
      </c>
    </row>
    <row r="1714" s="44" customFormat="1" ht="18.5" customHeight="1" spans="1:9">
      <c r="A1714" s="54"/>
      <c r="B1714" s="54"/>
      <c r="C1714" s="53" t="s">
        <v>3584</v>
      </c>
      <c r="D1714" s="53" t="s">
        <v>1758</v>
      </c>
      <c r="E1714" s="53" t="s">
        <v>1757</v>
      </c>
      <c r="F1714" s="53" t="s">
        <v>1758</v>
      </c>
      <c r="G1714" s="53" t="s">
        <v>1758</v>
      </c>
      <c r="H1714" s="53" t="s">
        <v>1865</v>
      </c>
      <c r="I1714" s="57">
        <v>2</v>
      </c>
    </row>
    <row r="1715" s="44" customFormat="1" ht="18.5" customHeight="1" spans="1:9">
      <c r="A1715" s="54"/>
      <c r="B1715" s="54"/>
      <c r="C1715" s="53" t="s">
        <v>3585</v>
      </c>
      <c r="D1715" s="53" t="s">
        <v>1758</v>
      </c>
      <c r="E1715" s="53" t="s">
        <v>1757</v>
      </c>
      <c r="F1715" s="53" t="s">
        <v>1758</v>
      </c>
      <c r="G1715" s="53" t="s">
        <v>1758</v>
      </c>
      <c r="H1715" s="53" t="s">
        <v>1865</v>
      </c>
      <c r="I1715" s="57">
        <v>1</v>
      </c>
    </row>
    <row r="1716" s="44" customFormat="1" ht="18.5" customHeight="1" spans="1:9">
      <c r="A1716" s="54"/>
      <c r="B1716" s="54"/>
      <c r="C1716" s="53" t="s">
        <v>486</v>
      </c>
      <c r="D1716" s="53" t="s">
        <v>1758</v>
      </c>
      <c r="E1716" s="53" t="s">
        <v>1757</v>
      </c>
      <c r="F1716" s="53" t="s">
        <v>1758</v>
      </c>
      <c r="G1716" s="53" t="s">
        <v>1758</v>
      </c>
      <c r="H1716" s="53" t="s">
        <v>1865</v>
      </c>
      <c r="I1716" s="57">
        <v>5</v>
      </c>
    </row>
    <row r="1717" s="44" customFormat="1" ht="18.5" customHeight="1" spans="1:9">
      <c r="A1717" s="54"/>
      <c r="B1717" s="54"/>
      <c r="C1717" s="53" t="s">
        <v>3583</v>
      </c>
      <c r="D1717" s="53" t="s">
        <v>1758</v>
      </c>
      <c r="E1717" s="53" t="s">
        <v>1757</v>
      </c>
      <c r="F1717" s="53" t="s">
        <v>1758</v>
      </c>
      <c r="G1717" s="53" t="s">
        <v>1758</v>
      </c>
      <c r="H1717" s="53" t="s">
        <v>1865</v>
      </c>
      <c r="I1717" s="57">
        <v>5</v>
      </c>
    </row>
    <row r="1718" s="44" customFormat="1" ht="18.5" customHeight="1" spans="1:9">
      <c r="A1718" s="54"/>
      <c r="B1718" s="54"/>
      <c r="C1718" s="53" t="s">
        <v>3586</v>
      </c>
      <c r="D1718" s="53" t="s">
        <v>1758</v>
      </c>
      <c r="E1718" s="53" t="s">
        <v>1757</v>
      </c>
      <c r="F1718" s="53" t="s">
        <v>1758</v>
      </c>
      <c r="G1718" s="53" t="s">
        <v>1758</v>
      </c>
      <c r="H1718" s="53" t="s">
        <v>1865</v>
      </c>
      <c r="I1718" s="57">
        <v>1</v>
      </c>
    </row>
    <row r="1719" s="44" customFormat="1" ht="18.5" customHeight="1" spans="1:9">
      <c r="A1719" s="54"/>
      <c r="B1719" s="54"/>
      <c r="C1719" s="53" t="s">
        <v>486</v>
      </c>
      <c r="D1719" s="53" t="s">
        <v>1824</v>
      </c>
      <c r="E1719" s="53" t="s">
        <v>1825</v>
      </c>
      <c r="F1719" s="53" t="s">
        <v>1824</v>
      </c>
      <c r="G1719" s="53" t="s">
        <v>1824</v>
      </c>
      <c r="H1719" s="53" t="s">
        <v>1865</v>
      </c>
      <c r="I1719" s="57">
        <v>5</v>
      </c>
    </row>
    <row r="1720" s="44" customFormat="1" ht="18.5" customHeight="1" spans="1:9">
      <c r="A1720" s="54"/>
      <c r="B1720" s="54"/>
      <c r="C1720" s="53" t="s">
        <v>3583</v>
      </c>
      <c r="D1720" s="53" t="s">
        <v>1824</v>
      </c>
      <c r="E1720" s="53" t="s">
        <v>1825</v>
      </c>
      <c r="F1720" s="53" t="s">
        <v>1824</v>
      </c>
      <c r="G1720" s="53" t="s">
        <v>1824</v>
      </c>
      <c r="H1720" s="53" t="s">
        <v>1865</v>
      </c>
      <c r="I1720" s="57">
        <v>5</v>
      </c>
    </row>
    <row r="1721" s="44" customFormat="1" ht="18.5" customHeight="1" spans="1:9">
      <c r="A1721" s="54"/>
      <c r="B1721" s="54"/>
      <c r="C1721" s="53" t="s">
        <v>3586</v>
      </c>
      <c r="D1721" s="53" t="s">
        <v>1824</v>
      </c>
      <c r="E1721" s="53" t="s">
        <v>1825</v>
      </c>
      <c r="F1721" s="53" t="s">
        <v>1824</v>
      </c>
      <c r="G1721" s="53" t="s">
        <v>1824</v>
      </c>
      <c r="H1721" s="53" t="s">
        <v>1865</v>
      </c>
      <c r="I1721" s="57">
        <v>1</v>
      </c>
    </row>
    <row r="1722" s="44" customFormat="1" ht="18.5" customHeight="1" spans="1:9">
      <c r="A1722" s="54"/>
      <c r="B1722" s="54"/>
      <c r="C1722" s="53" t="s">
        <v>3584</v>
      </c>
      <c r="D1722" s="53" t="s">
        <v>1824</v>
      </c>
      <c r="E1722" s="53" t="s">
        <v>1825</v>
      </c>
      <c r="F1722" s="53" t="s">
        <v>1824</v>
      </c>
      <c r="G1722" s="53" t="s">
        <v>1824</v>
      </c>
      <c r="H1722" s="53" t="s">
        <v>1865</v>
      </c>
      <c r="I1722" s="57">
        <v>2</v>
      </c>
    </row>
    <row r="1723" s="44" customFormat="1" ht="18.5" customHeight="1" spans="1:9">
      <c r="A1723" s="54"/>
      <c r="B1723" s="54"/>
      <c r="C1723" s="53" t="s">
        <v>3585</v>
      </c>
      <c r="D1723" s="53" t="s">
        <v>1824</v>
      </c>
      <c r="E1723" s="53" t="s">
        <v>1825</v>
      </c>
      <c r="F1723" s="53" t="s">
        <v>1824</v>
      </c>
      <c r="G1723" s="53" t="s">
        <v>1824</v>
      </c>
      <c r="H1723" s="53" t="s">
        <v>1865</v>
      </c>
      <c r="I1723" s="57">
        <v>1</v>
      </c>
    </row>
    <row r="1724" s="44" customFormat="1" ht="18.5" customHeight="1" spans="1:9">
      <c r="A1724" s="54"/>
      <c r="B1724" s="54"/>
      <c r="C1724" s="53" t="s">
        <v>486</v>
      </c>
      <c r="D1724" s="53" t="s">
        <v>1759</v>
      </c>
      <c r="E1724" s="53" t="s">
        <v>1760</v>
      </c>
      <c r="F1724" s="53" t="s">
        <v>1759</v>
      </c>
      <c r="G1724" s="53" t="s">
        <v>1759</v>
      </c>
      <c r="H1724" s="53" t="s">
        <v>1865</v>
      </c>
      <c r="I1724" s="57">
        <v>5</v>
      </c>
    </row>
    <row r="1725" s="44" customFormat="1" ht="18.5" customHeight="1" spans="1:9">
      <c r="A1725" s="54"/>
      <c r="B1725" s="54"/>
      <c r="C1725" s="53" t="s">
        <v>3586</v>
      </c>
      <c r="D1725" s="53" t="s">
        <v>1759</v>
      </c>
      <c r="E1725" s="53" t="s">
        <v>1760</v>
      </c>
      <c r="F1725" s="53" t="s">
        <v>1759</v>
      </c>
      <c r="G1725" s="53" t="s">
        <v>1759</v>
      </c>
      <c r="H1725" s="53" t="s">
        <v>1865</v>
      </c>
      <c r="I1725" s="57">
        <v>1</v>
      </c>
    </row>
    <row r="1726" s="44" customFormat="1" ht="18.5" customHeight="1" spans="1:9">
      <c r="A1726" s="54"/>
      <c r="B1726" s="54"/>
      <c r="C1726" s="53" t="s">
        <v>486</v>
      </c>
      <c r="D1726" s="53" t="s">
        <v>1884</v>
      </c>
      <c r="E1726" s="53" t="s">
        <v>1885</v>
      </c>
      <c r="F1726" s="53" t="s">
        <v>1884</v>
      </c>
      <c r="G1726" s="53" t="s">
        <v>1884</v>
      </c>
      <c r="H1726" s="53" t="s">
        <v>1865</v>
      </c>
      <c r="I1726" s="57">
        <v>5</v>
      </c>
    </row>
    <row r="1727" s="44" customFormat="1" ht="18.5" customHeight="1" spans="1:9">
      <c r="A1727" s="54"/>
      <c r="B1727" s="54"/>
      <c r="C1727" s="53" t="s">
        <v>3584</v>
      </c>
      <c r="D1727" s="53" t="s">
        <v>1884</v>
      </c>
      <c r="E1727" s="53" t="s">
        <v>1885</v>
      </c>
      <c r="F1727" s="53" t="s">
        <v>1884</v>
      </c>
      <c r="G1727" s="53" t="s">
        <v>1884</v>
      </c>
      <c r="H1727" s="53" t="s">
        <v>1865</v>
      </c>
      <c r="I1727" s="57">
        <v>1</v>
      </c>
    </row>
    <row r="1728" s="44" customFormat="1" ht="18.5" customHeight="1" spans="1:9">
      <c r="A1728" s="54"/>
      <c r="B1728" s="54"/>
      <c r="C1728" s="53" t="s">
        <v>3586</v>
      </c>
      <c r="D1728" s="53" t="s">
        <v>2628</v>
      </c>
      <c r="E1728" s="53" t="s">
        <v>2629</v>
      </c>
      <c r="F1728" s="53" t="s">
        <v>2628</v>
      </c>
      <c r="G1728" s="53" t="s">
        <v>2628</v>
      </c>
      <c r="H1728" s="53" t="s">
        <v>1865</v>
      </c>
      <c r="I1728" s="57">
        <v>1</v>
      </c>
    </row>
    <row r="1729" s="44" customFormat="1" ht="18.5" customHeight="1" spans="1:9">
      <c r="A1729" s="54"/>
      <c r="B1729" s="54"/>
      <c r="C1729" s="53" t="s">
        <v>486</v>
      </c>
      <c r="D1729" s="53" t="s">
        <v>2628</v>
      </c>
      <c r="E1729" s="53" t="s">
        <v>2629</v>
      </c>
      <c r="F1729" s="53" t="s">
        <v>2628</v>
      </c>
      <c r="G1729" s="53" t="s">
        <v>2628</v>
      </c>
      <c r="H1729" s="53" t="s">
        <v>1865</v>
      </c>
      <c r="I1729" s="57">
        <v>5</v>
      </c>
    </row>
    <row r="1730" s="44" customFormat="1" ht="18.5" customHeight="1" spans="1:9">
      <c r="A1730" s="54"/>
      <c r="B1730" s="54"/>
      <c r="C1730" s="53" t="s">
        <v>486</v>
      </c>
      <c r="D1730" s="53" t="s">
        <v>1763</v>
      </c>
      <c r="E1730" s="53" t="s">
        <v>1762</v>
      </c>
      <c r="F1730" s="53" t="s">
        <v>1763</v>
      </c>
      <c r="G1730" s="53" t="s">
        <v>1763</v>
      </c>
      <c r="H1730" s="53" t="s">
        <v>1865</v>
      </c>
      <c r="I1730" s="57">
        <v>5</v>
      </c>
    </row>
    <row r="1731" s="44" customFormat="1" ht="18.5" customHeight="1" spans="1:9">
      <c r="A1731" s="54"/>
      <c r="B1731" s="54"/>
      <c r="C1731" s="53" t="s">
        <v>486</v>
      </c>
      <c r="D1731" s="53" t="s">
        <v>1827</v>
      </c>
      <c r="E1731" s="53" t="s">
        <v>1828</v>
      </c>
      <c r="F1731" s="53" t="s">
        <v>1829</v>
      </c>
      <c r="G1731" s="53" t="s">
        <v>1827</v>
      </c>
      <c r="H1731" s="53" t="s">
        <v>1865</v>
      </c>
      <c r="I1731" s="57">
        <v>25</v>
      </c>
    </row>
    <row r="1732" s="44" customFormat="1" ht="18.5" customHeight="1" spans="1:9">
      <c r="A1732" s="54"/>
      <c r="B1732" s="54"/>
      <c r="C1732" s="53" t="s">
        <v>486</v>
      </c>
      <c r="D1732" s="53" t="s">
        <v>1888</v>
      </c>
      <c r="E1732" s="53" t="s">
        <v>1889</v>
      </c>
      <c r="F1732" s="53" t="s">
        <v>1888</v>
      </c>
      <c r="G1732" s="53" t="s">
        <v>1888</v>
      </c>
      <c r="H1732" s="53" t="s">
        <v>1865</v>
      </c>
      <c r="I1732" s="57">
        <v>10</v>
      </c>
    </row>
    <row r="1733" s="44" customFormat="1" ht="18.5" customHeight="1" spans="1:9">
      <c r="A1733" s="54"/>
      <c r="B1733" s="54"/>
      <c r="C1733" s="53" t="s">
        <v>3583</v>
      </c>
      <c r="D1733" s="53" t="s">
        <v>1888</v>
      </c>
      <c r="E1733" s="53" t="s">
        <v>1889</v>
      </c>
      <c r="F1733" s="53" t="s">
        <v>1888</v>
      </c>
      <c r="G1733" s="53" t="s">
        <v>1888</v>
      </c>
      <c r="H1733" s="53" t="s">
        <v>1865</v>
      </c>
      <c r="I1733" s="57">
        <v>5</v>
      </c>
    </row>
    <row r="1734" s="44" customFormat="1" ht="18.5" customHeight="1" spans="1:9">
      <c r="A1734" s="54"/>
      <c r="B1734" s="54"/>
      <c r="C1734" s="53" t="s">
        <v>3585</v>
      </c>
      <c r="D1734" s="53" t="s">
        <v>1832</v>
      </c>
      <c r="E1734" s="53" t="s">
        <v>1767</v>
      </c>
      <c r="F1734" s="53" t="s">
        <v>1768</v>
      </c>
      <c r="G1734" s="53" t="s">
        <v>1832</v>
      </c>
      <c r="H1734" s="53" t="s">
        <v>1865</v>
      </c>
      <c r="I1734" s="57">
        <v>1</v>
      </c>
    </row>
    <row r="1735" s="44" customFormat="1" ht="18.5" customHeight="1" spans="1:9">
      <c r="A1735" s="54"/>
      <c r="B1735" s="54"/>
      <c r="C1735" s="53" t="s">
        <v>3584</v>
      </c>
      <c r="D1735" s="53" t="s">
        <v>1832</v>
      </c>
      <c r="E1735" s="53" t="s">
        <v>1767</v>
      </c>
      <c r="F1735" s="53" t="s">
        <v>1768</v>
      </c>
      <c r="G1735" s="53" t="s">
        <v>1832</v>
      </c>
      <c r="H1735" s="53" t="s">
        <v>1865</v>
      </c>
      <c r="I1735" s="57">
        <v>2</v>
      </c>
    </row>
    <row r="1736" s="44" customFormat="1" ht="18.5" customHeight="1" spans="1:9">
      <c r="A1736" s="54"/>
      <c r="B1736" s="54"/>
      <c r="C1736" s="53" t="s">
        <v>486</v>
      </c>
      <c r="D1736" s="53" t="s">
        <v>1832</v>
      </c>
      <c r="E1736" s="53" t="s">
        <v>1767</v>
      </c>
      <c r="F1736" s="53" t="s">
        <v>1768</v>
      </c>
      <c r="G1736" s="53" t="s">
        <v>1832</v>
      </c>
      <c r="H1736" s="53" t="s">
        <v>1865</v>
      </c>
      <c r="I1736" s="57">
        <v>5</v>
      </c>
    </row>
    <row r="1737" s="44" customFormat="1" ht="18.5" customHeight="1" spans="1:9">
      <c r="A1737" s="54"/>
      <c r="B1737" s="54"/>
      <c r="C1737" s="53" t="s">
        <v>3583</v>
      </c>
      <c r="D1737" s="53" t="s">
        <v>1832</v>
      </c>
      <c r="E1737" s="53" t="s">
        <v>1767</v>
      </c>
      <c r="F1737" s="53" t="s">
        <v>1768</v>
      </c>
      <c r="G1737" s="53" t="s">
        <v>1832</v>
      </c>
      <c r="H1737" s="53" t="s">
        <v>1865</v>
      </c>
      <c r="I1737" s="57">
        <v>5</v>
      </c>
    </row>
    <row r="1738" s="44" customFormat="1" ht="18.5" customHeight="1" spans="1:9">
      <c r="A1738" s="54"/>
      <c r="B1738" s="54"/>
      <c r="C1738" s="53" t="s">
        <v>486</v>
      </c>
      <c r="D1738" s="53" t="s">
        <v>1892</v>
      </c>
      <c r="E1738" s="53" t="s">
        <v>1893</v>
      </c>
      <c r="F1738" s="53" t="s">
        <v>1892</v>
      </c>
      <c r="G1738" s="53" t="s">
        <v>1892</v>
      </c>
      <c r="H1738" s="53" t="s">
        <v>1865</v>
      </c>
      <c r="I1738" s="57">
        <v>5</v>
      </c>
    </row>
    <row r="1739" s="44" customFormat="1" ht="18.5" customHeight="1" spans="1:9">
      <c r="A1739" s="54"/>
      <c r="B1739" s="54"/>
      <c r="C1739" s="53" t="s">
        <v>3583</v>
      </c>
      <c r="D1739" s="53" t="s">
        <v>1892</v>
      </c>
      <c r="E1739" s="53" t="s">
        <v>1893</v>
      </c>
      <c r="F1739" s="53" t="s">
        <v>1892</v>
      </c>
      <c r="G1739" s="53" t="s">
        <v>1892</v>
      </c>
      <c r="H1739" s="53" t="s">
        <v>1865</v>
      </c>
      <c r="I1739" s="57">
        <v>5</v>
      </c>
    </row>
    <row r="1740" s="44" customFormat="1" ht="18.5" customHeight="1" spans="1:9">
      <c r="A1740" s="54"/>
      <c r="B1740" s="54"/>
      <c r="C1740" s="53" t="s">
        <v>3583</v>
      </c>
      <c r="D1740" s="53" t="s">
        <v>1769</v>
      </c>
      <c r="E1740" s="53" t="s">
        <v>2000</v>
      </c>
      <c r="F1740" s="53" t="s">
        <v>2001</v>
      </c>
      <c r="G1740" s="53" t="s">
        <v>1769</v>
      </c>
      <c r="H1740" s="53" t="s">
        <v>1865</v>
      </c>
      <c r="I1740" s="57">
        <v>5</v>
      </c>
    </row>
    <row r="1741" s="44" customFormat="1" ht="18.5" customHeight="1" spans="1:9">
      <c r="A1741" s="54"/>
      <c r="B1741" s="54"/>
      <c r="C1741" s="53" t="s">
        <v>486</v>
      </c>
      <c r="D1741" s="53" t="s">
        <v>1769</v>
      </c>
      <c r="E1741" s="53" t="s">
        <v>2000</v>
      </c>
      <c r="F1741" s="53" t="s">
        <v>2001</v>
      </c>
      <c r="G1741" s="53" t="s">
        <v>1769</v>
      </c>
      <c r="H1741" s="53" t="s">
        <v>1865</v>
      </c>
      <c r="I1741" s="57">
        <v>10</v>
      </c>
    </row>
    <row r="1742" s="44" customFormat="1" ht="18.5" customHeight="1" spans="1:9">
      <c r="A1742" s="54"/>
      <c r="B1742" s="54"/>
      <c r="C1742" s="53" t="s">
        <v>3585</v>
      </c>
      <c r="D1742" s="53" t="s">
        <v>1769</v>
      </c>
      <c r="E1742" s="53" t="s">
        <v>2000</v>
      </c>
      <c r="F1742" s="53" t="s">
        <v>2001</v>
      </c>
      <c r="G1742" s="53" t="s">
        <v>1769</v>
      </c>
      <c r="H1742" s="53" t="s">
        <v>1865</v>
      </c>
      <c r="I1742" s="57">
        <v>5</v>
      </c>
    </row>
    <row r="1743" s="44" customFormat="1" ht="18.5" customHeight="1" spans="1:9">
      <c r="A1743" s="54"/>
      <c r="B1743" s="54"/>
      <c r="C1743" s="53" t="s">
        <v>3588</v>
      </c>
      <c r="D1743" s="53" t="s">
        <v>1769</v>
      </c>
      <c r="E1743" s="53" t="s">
        <v>2000</v>
      </c>
      <c r="F1743" s="53" t="s">
        <v>2001</v>
      </c>
      <c r="G1743" s="53" t="s">
        <v>1769</v>
      </c>
      <c r="H1743" s="53" t="s">
        <v>1865</v>
      </c>
      <c r="I1743" s="57">
        <v>10</v>
      </c>
    </row>
    <row r="1744" s="44" customFormat="1" ht="18.5" customHeight="1" spans="1:9">
      <c r="A1744" s="54"/>
      <c r="B1744" s="54"/>
      <c r="C1744" s="53" t="s">
        <v>486</v>
      </c>
      <c r="D1744" s="53" t="s">
        <v>1791</v>
      </c>
      <c r="E1744" s="53" t="s">
        <v>1809</v>
      </c>
      <c r="F1744" s="53" t="s">
        <v>1810</v>
      </c>
      <c r="G1744" s="53" t="s">
        <v>1791</v>
      </c>
      <c r="H1744" s="53" t="s">
        <v>1865</v>
      </c>
      <c r="I1744" s="57">
        <v>5</v>
      </c>
    </row>
    <row r="1745" s="44" customFormat="1" ht="18.5" customHeight="1" spans="1:9">
      <c r="A1745" s="54"/>
      <c r="B1745" s="54"/>
      <c r="C1745" s="53" t="s">
        <v>3584</v>
      </c>
      <c r="D1745" s="53" t="s">
        <v>1791</v>
      </c>
      <c r="E1745" s="53" t="s">
        <v>1809</v>
      </c>
      <c r="F1745" s="53" t="s">
        <v>1810</v>
      </c>
      <c r="G1745" s="53" t="s">
        <v>1791</v>
      </c>
      <c r="H1745" s="53" t="s">
        <v>1865</v>
      </c>
      <c r="I1745" s="57">
        <v>1</v>
      </c>
    </row>
    <row r="1746" s="44" customFormat="1" ht="18.5" customHeight="1" spans="1:9">
      <c r="A1746" s="54"/>
      <c r="B1746" s="54"/>
      <c r="C1746" s="53" t="s">
        <v>3585</v>
      </c>
      <c r="D1746" s="53" t="s">
        <v>1791</v>
      </c>
      <c r="E1746" s="53" t="s">
        <v>1809</v>
      </c>
      <c r="F1746" s="53" t="s">
        <v>1810</v>
      </c>
      <c r="G1746" s="53" t="s">
        <v>1791</v>
      </c>
      <c r="H1746" s="53" t="s">
        <v>1865</v>
      </c>
      <c r="I1746" s="57">
        <v>1</v>
      </c>
    </row>
    <row r="1747" s="44" customFormat="1" ht="18.5" customHeight="1" spans="1:9">
      <c r="A1747" s="54"/>
      <c r="B1747" s="54"/>
      <c r="C1747" s="53" t="s">
        <v>3586</v>
      </c>
      <c r="D1747" s="53" t="s">
        <v>1791</v>
      </c>
      <c r="E1747" s="53" t="s">
        <v>1809</v>
      </c>
      <c r="F1747" s="53" t="s">
        <v>1810</v>
      </c>
      <c r="G1747" s="53" t="s">
        <v>1791</v>
      </c>
      <c r="H1747" s="53" t="s">
        <v>1865</v>
      </c>
      <c r="I1747" s="57">
        <v>1</v>
      </c>
    </row>
    <row r="1748" s="44" customFormat="1" ht="18.5" customHeight="1" spans="1:9">
      <c r="A1748" s="54"/>
      <c r="B1748" s="54"/>
      <c r="C1748" s="53" t="s">
        <v>3583</v>
      </c>
      <c r="D1748" s="53" t="s">
        <v>1791</v>
      </c>
      <c r="E1748" s="53" t="s">
        <v>1809</v>
      </c>
      <c r="F1748" s="53" t="s">
        <v>1810</v>
      </c>
      <c r="G1748" s="53" t="s">
        <v>1791</v>
      </c>
      <c r="H1748" s="53" t="s">
        <v>1865</v>
      </c>
      <c r="I1748" s="57">
        <v>1</v>
      </c>
    </row>
    <row r="1749" s="44" customFormat="1" ht="18.5" customHeight="1" spans="1:9">
      <c r="A1749" s="54"/>
      <c r="B1749" s="54"/>
      <c r="C1749" s="53" t="s">
        <v>486</v>
      </c>
      <c r="D1749" s="53" t="s">
        <v>1897</v>
      </c>
      <c r="E1749" s="53" t="s">
        <v>2635</v>
      </c>
      <c r="F1749" s="53" t="s">
        <v>1897</v>
      </c>
      <c r="G1749" s="53" t="s">
        <v>1897</v>
      </c>
      <c r="H1749" s="53" t="s">
        <v>1865</v>
      </c>
      <c r="I1749" s="57">
        <v>20</v>
      </c>
    </row>
    <row r="1750" s="44" customFormat="1" ht="18.5" customHeight="1" spans="1:9">
      <c r="A1750" s="54"/>
      <c r="B1750" s="54"/>
      <c r="C1750" s="53" t="s">
        <v>486</v>
      </c>
      <c r="D1750" s="53" t="s">
        <v>1782</v>
      </c>
      <c r="E1750" s="53" t="s">
        <v>2638</v>
      </c>
      <c r="F1750" s="53" t="s">
        <v>1782</v>
      </c>
      <c r="G1750" s="53" t="s">
        <v>1782</v>
      </c>
      <c r="H1750" s="53" t="s">
        <v>1865</v>
      </c>
      <c r="I1750" s="57">
        <v>20</v>
      </c>
    </row>
    <row r="1751" s="44" customFormat="1" ht="18.5" customHeight="1" spans="1:9">
      <c r="A1751" s="54"/>
      <c r="B1751" s="54"/>
      <c r="C1751" s="53" t="s">
        <v>3588</v>
      </c>
      <c r="D1751" s="53" t="s">
        <v>1782</v>
      </c>
      <c r="E1751" s="53" t="s">
        <v>2638</v>
      </c>
      <c r="F1751" s="53" t="s">
        <v>1782</v>
      </c>
      <c r="G1751" s="53" t="s">
        <v>1782</v>
      </c>
      <c r="H1751" s="53" t="s">
        <v>1865</v>
      </c>
      <c r="I1751" s="57">
        <v>20</v>
      </c>
    </row>
    <row r="1752" s="44" customFormat="1" ht="18.5" customHeight="1" spans="1:9">
      <c r="A1752" s="54"/>
      <c r="B1752" s="54"/>
      <c r="C1752" s="53" t="s">
        <v>486</v>
      </c>
      <c r="D1752" s="53" t="s">
        <v>1782</v>
      </c>
      <c r="E1752" s="53" t="s">
        <v>2638</v>
      </c>
      <c r="F1752" s="53" t="s">
        <v>1782</v>
      </c>
      <c r="G1752" s="53" t="s">
        <v>1782</v>
      </c>
      <c r="H1752" s="53" t="s">
        <v>1865</v>
      </c>
      <c r="I1752" s="57">
        <v>10</v>
      </c>
    </row>
    <row r="1753" s="44" customFormat="1" ht="29" customHeight="1" spans="1:9">
      <c r="A1753" s="54"/>
      <c r="B1753" s="54"/>
      <c r="C1753" s="53" t="s">
        <v>3583</v>
      </c>
      <c r="D1753" s="53" t="s">
        <v>1833</v>
      </c>
      <c r="E1753" s="53" t="s">
        <v>1899</v>
      </c>
      <c r="F1753" s="53" t="s">
        <v>1900</v>
      </c>
      <c r="G1753" s="53" t="s">
        <v>1833</v>
      </c>
      <c r="H1753" s="53" t="s">
        <v>1865</v>
      </c>
      <c r="I1753" s="57">
        <v>5</v>
      </c>
    </row>
    <row r="1754" s="44" customFormat="1" ht="29" customHeight="1" spans="1:9">
      <c r="A1754" s="54"/>
      <c r="B1754" s="54"/>
      <c r="C1754" s="53" t="s">
        <v>3584</v>
      </c>
      <c r="D1754" s="53" t="s">
        <v>1833</v>
      </c>
      <c r="E1754" s="53" t="s">
        <v>1899</v>
      </c>
      <c r="F1754" s="53" t="s">
        <v>1900</v>
      </c>
      <c r="G1754" s="53" t="s">
        <v>1833</v>
      </c>
      <c r="H1754" s="53" t="s">
        <v>1865</v>
      </c>
      <c r="I1754" s="57">
        <v>5</v>
      </c>
    </row>
    <row r="1755" s="44" customFormat="1" ht="29" customHeight="1" spans="1:9">
      <c r="A1755" s="54"/>
      <c r="B1755" s="54"/>
      <c r="C1755" s="53" t="s">
        <v>3585</v>
      </c>
      <c r="D1755" s="53" t="s">
        <v>1833</v>
      </c>
      <c r="E1755" s="53" t="s">
        <v>1899</v>
      </c>
      <c r="F1755" s="53" t="s">
        <v>1900</v>
      </c>
      <c r="G1755" s="53" t="s">
        <v>1833</v>
      </c>
      <c r="H1755" s="53" t="s">
        <v>1865</v>
      </c>
      <c r="I1755" s="57">
        <v>4</v>
      </c>
    </row>
    <row r="1756" s="44" customFormat="1" ht="29" customHeight="1" spans="1:9">
      <c r="A1756" s="54"/>
      <c r="B1756" s="54"/>
      <c r="C1756" s="53" t="s">
        <v>3586</v>
      </c>
      <c r="D1756" s="53" t="s">
        <v>1833</v>
      </c>
      <c r="E1756" s="53" t="s">
        <v>1899</v>
      </c>
      <c r="F1756" s="53" t="s">
        <v>1900</v>
      </c>
      <c r="G1756" s="53" t="s">
        <v>1833</v>
      </c>
      <c r="H1756" s="53" t="s">
        <v>1865</v>
      </c>
      <c r="I1756" s="57">
        <v>6</v>
      </c>
    </row>
    <row r="1757" s="44" customFormat="1" ht="29" customHeight="1" spans="1:9">
      <c r="A1757" s="54"/>
      <c r="B1757" s="54"/>
      <c r="C1757" s="53" t="s">
        <v>486</v>
      </c>
      <c r="D1757" s="53" t="s">
        <v>1833</v>
      </c>
      <c r="E1757" s="53" t="s">
        <v>1899</v>
      </c>
      <c r="F1757" s="53" t="s">
        <v>1900</v>
      </c>
      <c r="G1757" s="53" t="s">
        <v>1833</v>
      </c>
      <c r="H1757" s="53" t="s">
        <v>1865</v>
      </c>
      <c r="I1757" s="57">
        <v>10</v>
      </c>
    </row>
    <row r="1758" s="44" customFormat="1" ht="18.5" customHeight="1" spans="1:9">
      <c r="A1758" s="54"/>
      <c r="B1758" s="54"/>
      <c r="C1758" s="53" t="s">
        <v>3586</v>
      </c>
      <c r="D1758" s="53" t="s">
        <v>1933</v>
      </c>
      <c r="E1758" s="53" t="s">
        <v>1932</v>
      </c>
      <c r="F1758" s="53" t="s">
        <v>1933</v>
      </c>
      <c r="G1758" s="53" t="s">
        <v>1933</v>
      </c>
      <c r="H1758" s="53" t="s">
        <v>1865</v>
      </c>
      <c r="I1758" s="57">
        <v>2</v>
      </c>
    </row>
    <row r="1759" s="44" customFormat="1" ht="18.5" customHeight="1" spans="1:9">
      <c r="A1759" s="54"/>
      <c r="B1759" s="54"/>
      <c r="C1759" s="53" t="s">
        <v>486</v>
      </c>
      <c r="D1759" s="53" t="s">
        <v>1933</v>
      </c>
      <c r="E1759" s="53" t="s">
        <v>1932</v>
      </c>
      <c r="F1759" s="53" t="s">
        <v>1933</v>
      </c>
      <c r="G1759" s="53" t="s">
        <v>1933</v>
      </c>
      <c r="H1759" s="53" t="s">
        <v>1865</v>
      </c>
      <c r="I1759" s="57">
        <v>5</v>
      </c>
    </row>
    <row r="1760" s="44" customFormat="1" ht="18.5" customHeight="1" spans="1:9">
      <c r="A1760" s="54"/>
      <c r="B1760" s="54"/>
      <c r="C1760" s="53" t="s">
        <v>3587</v>
      </c>
      <c r="D1760" s="53" t="s">
        <v>1933</v>
      </c>
      <c r="E1760" s="53" t="s">
        <v>1932</v>
      </c>
      <c r="F1760" s="53" t="s">
        <v>1933</v>
      </c>
      <c r="G1760" s="53" t="s">
        <v>1933</v>
      </c>
      <c r="H1760" s="53" t="s">
        <v>1865</v>
      </c>
      <c r="I1760" s="57">
        <v>2</v>
      </c>
    </row>
    <row r="1761" s="44" customFormat="1" ht="18.5" customHeight="1" spans="1:9">
      <c r="A1761" s="54"/>
      <c r="B1761" s="54"/>
      <c r="C1761" s="53" t="s">
        <v>3584</v>
      </c>
      <c r="D1761" s="53" t="s">
        <v>1933</v>
      </c>
      <c r="E1761" s="53" t="s">
        <v>1932</v>
      </c>
      <c r="F1761" s="53" t="s">
        <v>1933</v>
      </c>
      <c r="G1761" s="53" t="s">
        <v>1933</v>
      </c>
      <c r="H1761" s="53" t="s">
        <v>1865</v>
      </c>
      <c r="I1761" s="57">
        <v>2</v>
      </c>
    </row>
    <row r="1762" s="44" customFormat="1" ht="18.5" customHeight="1" spans="1:9">
      <c r="A1762" s="54"/>
      <c r="B1762" s="54"/>
      <c r="C1762" s="53" t="s">
        <v>3583</v>
      </c>
      <c r="D1762" s="53" t="s">
        <v>1933</v>
      </c>
      <c r="E1762" s="53" t="s">
        <v>1932</v>
      </c>
      <c r="F1762" s="53" t="s">
        <v>1933</v>
      </c>
      <c r="G1762" s="53" t="s">
        <v>1933</v>
      </c>
      <c r="H1762" s="53" t="s">
        <v>1865</v>
      </c>
      <c r="I1762" s="57">
        <v>4</v>
      </c>
    </row>
    <row r="1763" s="44" customFormat="1" ht="18.5" customHeight="1" spans="1:9">
      <c r="A1763" s="54"/>
      <c r="B1763" s="54"/>
      <c r="C1763" s="53" t="s">
        <v>3584</v>
      </c>
      <c r="D1763" s="53" t="s">
        <v>1933</v>
      </c>
      <c r="E1763" s="53" t="s">
        <v>1932</v>
      </c>
      <c r="F1763" s="53" t="s">
        <v>1933</v>
      </c>
      <c r="G1763" s="53" t="s">
        <v>1933</v>
      </c>
      <c r="H1763" s="53" t="s">
        <v>1865</v>
      </c>
      <c r="I1763" s="57">
        <v>2</v>
      </c>
    </row>
    <row r="1764" s="44" customFormat="1" ht="18.5" customHeight="1" spans="1:9">
      <c r="A1764" s="54"/>
      <c r="B1764" s="54"/>
      <c r="C1764" s="53" t="s">
        <v>3588</v>
      </c>
      <c r="D1764" s="53" t="s">
        <v>1933</v>
      </c>
      <c r="E1764" s="53" t="s">
        <v>1932</v>
      </c>
      <c r="F1764" s="53" t="s">
        <v>1933</v>
      </c>
      <c r="G1764" s="53" t="s">
        <v>1933</v>
      </c>
      <c r="H1764" s="53" t="s">
        <v>1865</v>
      </c>
      <c r="I1764" s="57">
        <v>5</v>
      </c>
    </row>
    <row r="1765" s="44" customFormat="1" ht="18.5" customHeight="1" spans="1:9">
      <c r="A1765" s="54"/>
      <c r="B1765" s="54"/>
      <c r="C1765" s="53" t="s">
        <v>3585</v>
      </c>
      <c r="D1765" s="53" t="s">
        <v>1933</v>
      </c>
      <c r="E1765" s="53" t="s">
        <v>1932</v>
      </c>
      <c r="F1765" s="53" t="s">
        <v>1933</v>
      </c>
      <c r="G1765" s="53" t="s">
        <v>1933</v>
      </c>
      <c r="H1765" s="53" t="s">
        <v>1865</v>
      </c>
      <c r="I1765" s="57">
        <v>2</v>
      </c>
    </row>
    <row r="1766" s="44" customFormat="1" ht="18.5" customHeight="1" spans="1:9">
      <c r="A1766" s="54"/>
      <c r="B1766" s="54"/>
      <c r="C1766" s="53" t="s">
        <v>486</v>
      </c>
      <c r="D1766" s="53" t="s">
        <v>1812</v>
      </c>
      <c r="E1766" s="53" t="s">
        <v>1813</v>
      </c>
      <c r="F1766" s="53" t="s">
        <v>1812</v>
      </c>
      <c r="G1766" s="53" t="s">
        <v>1812</v>
      </c>
      <c r="H1766" s="53" t="s">
        <v>1865</v>
      </c>
      <c r="I1766" s="57">
        <v>5</v>
      </c>
    </row>
    <row r="1767" s="44" customFormat="1" ht="18.5" customHeight="1" spans="1:9">
      <c r="A1767" s="54"/>
      <c r="B1767" s="54"/>
      <c r="C1767" s="53" t="s">
        <v>3584</v>
      </c>
      <c r="D1767" s="53" t="s">
        <v>1812</v>
      </c>
      <c r="E1767" s="53" t="s">
        <v>1813</v>
      </c>
      <c r="F1767" s="53" t="s">
        <v>1812</v>
      </c>
      <c r="G1767" s="53" t="s">
        <v>1812</v>
      </c>
      <c r="H1767" s="53" t="s">
        <v>1865</v>
      </c>
      <c r="I1767" s="57">
        <v>2</v>
      </c>
    </row>
    <row r="1768" s="44" customFormat="1" ht="18.5" customHeight="1" spans="1:9">
      <c r="A1768" s="54"/>
      <c r="B1768" s="54"/>
      <c r="C1768" s="53" t="s">
        <v>3588</v>
      </c>
      <c r="D1768" s="53" t="s">
        <v>1937</v>
      </c>
      <c r="E1768" s="53" t="s">
        <v>1936</v>
      </c>
      <c r="F1768" s="53" t="s">
        <v>1937</v>
      </c>
      <c r="G1768" s="53" t="s">
        <v>1937</v>
      </c>
      <c r="H1768" s="53" t="s">
        <v>1865</v>
      </c>
      <c r="I1768" s="57">
        <v>3</v>
      </c>
    </row>
    <row r="1769" s="44" customFormat="1" ht="18.5" customHeight="1" spans="1:9">
      <c r="A1769" s="54"/>
      <c r="B1769" s="54"/>
      <c r="C1769" s="53" t="s">
        <v>3585</v>
      </c>
      <c r="D1769" s="53" t="s">
        <v>1937</v>
      </c>
      <c r="E1769" s="53" t="s">
        <v>1936</v>
      </c>
      <c r="F1769" s="53" t="s">
        <v>1937</v>
      </c>
      <c r="G1769" s="53" t="s">
        <v>1937</v>
      </c>
      <c r="H1769" s="53" t="s">
        <v>1865</v>
      </c>
      <c r="I1769" s="57">
        <v>3</v>
      </c>
    </row>
    <row r="1770" s="44" customFormat="1" ht="18.5" customHeight="1" spans="1:9">
      <c r="A1770" s="54"/>
      <c r="B1770" s="54"/>
      <c r="C1770" s="53" t="s">
        <v>3584</v>
      </c>
      <c r="D1770" s="53" t="s">
        <v>1937</v>
      </c>
      <c r="E1770" s="53" t="s">
        <v>1936</v>
      </c>
      <c r="F1770" s="53" t="s">
        <v>1937</v>
      </c>
      <c r="G1770" s="53" t="s">
        <v>1937</v>
      </c>
      <c r="H1770" s="53" t="s">
        <v>1865</v>
      </c>
      <c r="I1770" s="57">
        <v>2</v>
      </c>
    </row>
    <row r="1771" s="44" customFormat="1" ht="18.5" customHeight="1" spans="1:9">
      <c r="A1771" s="54"/>
      <c r="B1771" s="54"/>
      <c r="C1771" s="53" t="s">
        <v>3586</v>
      </c>
      <c r="D1771" s="53" t="s">
        <v>1937</v>
      </c>
      <c r="E1771" s="53" t="s">
        <v>1936</v>
      </c>
      <c r="F1771" s="53" t="s">
        <v>1937</v>
      </c>
      <c r="G1771" s="53" t="s">
        <v>1937</v>
      </c>
      <c r="H1771" s="53" t="s">
        <v>1865</v>
      </c>
      <c r="I1771" s="57">
        <v>3</v>
      </c>
    </row>
    <row r="1772" s="44" customFormat="1" ht="18.5" customHeight="1" spans="1:9">
      <c r="A1772" s="54"/>
      <c r="B1772" s="54"/>
      <c r="C1772" s="53" t="s">
        <v>486</v>
      </c>
      <c r="D1772" s="53" t="s">
        <v>1937</v>
      </c>
      <c r="E1772" s="53" t="s">
        <v>1936</v>
      </c>
      <c r="F1772" s="53" t="s">
        <v>1937</v>
      </c>
      <c r="G1772" s="53" t="s">
        <v>1937</v>
      </c>
      <c r="H1772" s="53" t="s">
        <v>1865</v>
      </c>
      <c r="I1772" s="57">
        <v>3</v>
      </c>
    </row>
    <row r="1773" s="44" customFormat="1" ht="18.5" customHeight="1" spans="1:9">
      <c r="A1773" s="54"/>
      <c r="B1773" s="54"/>
      <c r="C1773" s="53" t="s">
        <v>3583</v>
      </c>
      <c r="D1773" s="53" t="s">
        <v>1937</v>
      </c>
      <c r="E1773" s="53" t="s">
        <v>1936</v>
      </c>
      <c r="F1773" s="53" t="s">
        <v>1937</v>
      </c>
      <c r="G1773" s="53" t="s">
        <v>1937</v>
      </c>
      <c r="H1773" s="53" t="s">
        <v>1865</v>
      </c>
      <c r="I1773" s="57">
        <v>3</v>
      </c>
    </row>
    <row r="1774" s="44" customFormat="1" ht="18.5" customHeight="1" spans="1:9">
      <c r="A1774" s="54"/>
      <c r="B1774" s="54"/>
      <c r="C1774" s="53" t="s">
        <v>3583</v>
      </c>
      <c r="D1774" s="53" t="s">
        <v>1779</v>
      </c>
      <c r="E1774" s="53" t="s">
        <v>1801</v>
      </c>
      <c r="F1774" s="53" t="s">
        <v>1779</v>
      </c>
      <c r="G1774" s="53" t="s">
        <v>1779</v>
      </c>
      <c r="H1774" s="53" t="s">
        <v>1865</v>
      </c>
      <c r="I1774" s="57">
        <v>10</v>
      </c>
    </row>
    <row r="1775" s="44" customFormat="1" ht="18.5" customHeight="1" spans="1:9">
      <c r="A1775" s="54"/>
      <c r="B1775" s="54"/>
      <c r="C1775" s="53" t="s">
        <v>3584</v>
      </c>
      <c r="D1775" s="53" t="s">
        <v>1779</v>
      </c>
      <c r="E1775" s="53" t="s">
        <v>1801</v>
      </c>
      <c r="F1775" s="53" t="s">
        <v>1779</v>
      </c>
      <c r="G1775" s="53" t="s">
        <v>1779</v>
      </c>
      <c r="H1775" s="53" t="s">
        <v>1865</v>
      </c>
      <c r="I1775" s="57">
        <v>5</v>
      </c>
    </row>
    <row r="1776" s="44" customFormat="1" ht="18.5" customHeight="1" spans="1:9">
      <c r="A1776" s="54"/>
      <c r="B1776" s="54"/>
      <c r="C1776" s="53" t="s">
        <v>3585</v>
      </c>
      <c r="D1776" s="53" t="s">
        <v>1779</v>
      </c>
      <c r="E1776" s="53" t="s">
        <v>1801</v>
      </c>
      <c r="F1776" s="53" t="s">
        <v>1779</v>
      </c>
      <c r="G1776" s="53" t="s">
        <v>1779</v>
      </c>
      <c r="H1776" s="53" t="s">
        <v>1865</v>
      </c>
      <c r="I1776" s="57">
        <v>5</v>
      </c>
    </row>
    <row r="1777" s="44" customFormat="1" ht="18.5" customHeight="1" spans="1:9">
      <c r="A1777" s="54"/>
      <c r="B1777" s="54"/>
      <c r="C1777" s="53" t="s">
        <v>3586</v>
      </c>
      <c r="D1777" s="53" t="s">
        <v>1779</v>
      </c>
      <c r="E1777" s="53" t="s">
        <v>1801</v>
      </c>
      <c r="F1777" s="53" t="s">
        <v>1779</v>
      </c>
      <c r="G1777" s="53" t="s">
        <v>1779</v>
      </c>
      <c r="H1777" s="53" t="s">
        <v>1865</v>
      </c>
      <c r="I1777" s="57">
        <v>10</v>
      </c>
    </row>
    <row r="1778" s="44" customFormat="1" ht="18.5" customHeight="1" spans="1:9">
      <c r="A1778" s="54"/>
      <c r="B1778" s="54"/>
      <c r="C1778" s="53" t="s">
        <v>3587</v>
      </c>
      <c r="D1778" s="53" t="s">
        <v>1779</v>
      </c>
      <c r="E1778" s="53" t="s">
        <v>1801</v>
      </c>
      <c r="F1778" s="53" t="s">
        <v>1779</v>
      </c>
      <c r="G1778" s="53" t="s">
        <v>1779</v>
      </c>
      <c r="H1778" s="53" t="s">
        <v>1865</v>
      </c>
      <c r="I1778" s="57">
        <v>10</v>
      </c>
    </row>
    <row r="1779" s="44" customFormat="1" ht="18.5" customHeight="1" spans="1:9">
      <c r="A1779" s="54"/>
      <c r="B1779" s="54"/>
      <c r="C1779" s="53" t="s">
        <v>486</v>
      </c>
      <c r="D1779" s="53" t="s">
        <v>1779</v>
      </c>
      <c r="E1779" s="53" t="s">
        <v>1801</v>
      </c>
      <c r="F1779" s="53" t="s">
        <v>1779</v>
      </c>
      <c r="G1779" s="53" t="s">
        <v>1779</v>
      </c>
      <c r="H1779" s="53" t="s">
        <v>1865</v>
      </c>
      <c r="I1779" s="57">
        <v>10</v>
      </c>
    </row>
    <row r="1780" s="44" customFormat="1" ht="18.5" customHeight="1" spans="1:9">
      <c r="A1780" s="54"/>
      <c r="B1780" s="54"/>
      <c r="C1780" s="53" t="s">
        <v>486</v>
      </c>
      <c r="D1780" s="53" t="s">
        <v>1859</v>
      </c>
      <c r="E1780" s="53" t="s">
        <v>1860</v>
      </c>
      <c r="F1780" s="53" t="s">
        <v>1859</v>
      </c>
      <c r="G1780" s="53" t="s">
        <v>1859</v>
      </c>
      <c r="H1780" s="53" t="s">
        <v>1865</v>
      </c>
      <c r="I1780" s="57">
        <v>20</v>
      </c>
    </row>
    <row r="1781" s="44" customFormat="1" ht="18.5" customHeight="1" spans="1:9">
      <c r="A1781" s="54"/>
      <c r="B1781" s="54"/>
      <c r="C1781" s="53" t="s">
        <v>3588</v>
      </c>
      <c r="D1781" s="53" t="s">
        <v>1859</v>
      </c>
      <c r="E1781" s="53" t="s">
        <v>1860</v>
      </c>
      <c r="F1781" s="53" t="s">
        <v>1859</v>
      </c>
      <c r="G1781" s="53" t="s">
        <v>1859</v>
      </c>
      <c r="H1781" s="53" t="s">
        <v>1865</v>
      </c>
      <c r="I1781" s="57">
        <v>10</v>
      </c>
    </row>
    <row r="1782" s="44" customFormat="1" ht="18.5" customHeight="1" spans="1:9">
      <c r="A1782" s="55"/>
      <c r="B1782" s="55"/>
      <c r="C1782" s="53" t="s">
        <v>3584</v>
      </c>
      <c r="D1782" s="53" t="s">
        <v>1859</v>
      </c>
      <c r="E1782" s="53" t="s">
        <v>1860</v>
      </c>
      <c r="F1782" s="53" t="s">
        <v>1859</v>
      </c>
      <c r="G1782" s="53" t="s">
        <v>1859</v>
      </c>
      <c r="H1782" s="53" t="s">
        <v>1865</v>
      </c>
      <c r="I1782" s="57">
        <v>2</v>
      </c>
    </row>
    <row r="1783" s="44" customFormat="1" ht="18.5" customHeight="1" spans="1:9">
      <c r="A1783" s="52" t="s">
        <v>3589</v>
      </c>
      <c r="B1783" s="52" t="s">
        <v>389</v>
      </c>
      <c r="C1783" s="53" t="s">
        <v>486</v>
      </c>
      <c r="D1783" s="53" t="s">
        <v>1910</v>
      </c>
      <c r="E1783" s="53" t="s">
        <v>1746</v>
      </c>
      <c r="F1783" s="53" t="s">
        <v>1747</v>
      </c>
      <c r="G1783" s="53" t="s">
        <v>3590</v>
      </c>
      <c r="H1783" s="53" t="s">
        <v>2406</v>
      </c>
      <c r="I1783" s="57">
        <v>3</v>
      </c>
    </row>
    <row r="1784" s="44" customFormat="1" ht="30.5" customHeight="1" spans="1:9">
      <c r="A1784" s="54"/>
      <c r="B1784" s="54"/>
      <c r="C1784" s="53" t="s">
        <v>486</v>
      </c>
      <c r="D1784" s="53" t="s">
        <v>1910</v>
      </c>
      <c r="E1784" s="53" t="s">
        <v>1788</v>
      </c>
      <c r="F1784" s="53" t="s">
        <v>1787</v>
      </c>
      <c r="G1784" s="53" t="s">
        <v>3591</v>
      </c>
      <c r="H1784" s="53" t="s">
        <v>2406</v>
      </c>
      <c r="I1784" s="57">
        <v>0.6</v>
      </c>
    </row>
    <row r="1785" s="44" customFormat="1" ht="18.5" customHeight="1" spans="1:9">
      <c r="A1785" s="54"/>
      <c r="B1785" s="54"/>
      <c r="C1785" s="53" t="s">
        <v>486</v>
      </c>
      <c r="D1785" s="53" t="s">
        <v>1910</v>
      </c>
      <c r="E1785" s="53" t="s">
        <v>1755</v>
      </c>
      <c r="F1785" s="53" t="s">
        <v>1756</v>
      </c>
      <c r="G1785" s="53" t="s">
        <v>3592</v>
      </c>
      <c r="H1785" s="53" t="s">
        <v>2406</v>
      </c>
      <c r="I1785" s="57">
        <v>0.25</v>
      </c>
    </row>
    <row r="1786" s="44" customFormat="1" ht="30.5" customHeight="1" spans="1:9">
      <c r="A1786" s="54"/>
      <c r="B1786" s="54"/>
      <c r="C1786" s="53" t="s">
        <v>486</v>
      </c>
      <c r="D1786" s="53" t="s">
        <v>1910</v>
      </c>
      <c r="E1786" s="53" t="s">
        <v>1820</v>
      </c>
      <c r="F1786" s="53" t="s">
        <v>1819</v>
      </c>
      <c r="G1786" s="53" t="s">
        <v>3593</v>
      </c>
      <c r="H1786" s="53" t="s">
        <v>2406</v>
      </c>
      <c r="I1786" s="57">
        <v>0.893</v>
      </c>
    </row>
    <row r="1787" s="44" customFormat="1" ht="18.5" customHeight="1" spans="1:9">
      <c r="A1787" s="54"/>
      <c r="B1787" s="54"/>
      <c r="C1787" s="53" t="s">
        <v>486</v>
      </c>
      <c r="D1787" s="53" t="s">
        <v>1910</v>
      </c>
      <c r="E1787" s="53" t="s">
        <v>1760</v>
      </c>
      <c r="F1787" s="53" t="s">
        <v>1759</v>
      </c>
      <c r="G1787" s="53" t="s">
        <v>3594</v>
      </c>
      <c r="H1787" s="53" t="s">
        <v>2406</v>
      </c>
      <c r="I1787" s="57">
        <v>4</v>
      </c>
    </row>
    <row r="1788" s="44" customFormat="1" ht="18.5" customHeight="1" spans="1:9">
      <c r="A1788" s="54"/>
      <c r="B1788" s="54"/>
      <c r="C1788" s="53" t="s">
        <v>486</v>
      </c>
      <c r="D1788" s="53" t="s">
        <v>1910</v>
      </c>
      <c r="E1788" s="53" t="s">
        <v>1762</v>
      </c>
      <c r="F1788" s="53" t="s">
        <v>1763</v>
      </c>
      <c r="G1788" s="53" t="s">
        <v>3595</v>
      </c>
      <c r="H1788" s="53" t="s">
        <v>2406</v>
      </c>
      <c r="I1788" s="57">
        <v>0.4587</v>
      </c>
    </row>
    <row r="1789" s="44" customFormat="1" ht="18.5" customHeight="1" spans="1:9">
      <c r="A1789" s="54"/>
      <c r="B1789" s="54"/>
      <c r="C1789" s="53" t="s">
        <v>486</v>
      </c>
      <c r="D1789" s="53" t="s">
        <v>1910</v>
      </c>
      <c r="E1789" s="53" t="s">
        <v>1767</v>
      </c>
      <c r="F1789" s="53" t="s">
        <v>1768</v>
      </c>
      <c r="G1789" s="53" t="s">
        <v>3596</v>
      </c>
      <c r="H1789" s="53" t="s">
        <v>2406</v>
      </c>
      <c r="I1789" s="57">
        <v>3.6</v>
      </c>
    </row>
    <row r="1790" s="44" customFormat="1" ht="18.5" customHeight="1" spans="1:9">
      <c r="A1790" s="54"/>
      <c r="B1790" s="54"/>
      <c r="C1790" s="53" t="s">
        <v>486</v>
      </c>
      <c r="D1790" s="53" t="s">
        <v>1910</v>
      </c>
      <c r="E1790" s="53" t="s">
        <v>1919</v>
      </c>
      <c r="F1790" s="53" t="s">
        <v>1920</v>
      </c>
      <c r="G1790" s="53" t="s">
        <v>2187</v>
      </c>
      <c r="H1790" s="53" t="s">
        <v>2406</v>
      </c>
      <c r="I1790" s="57">
        <v>1.5</v>
      </c>
    </row>
    <row r="1791" s="44" customFormat="1" ht="18.5" customHeight="1" spans="1:9">
      <c r="A1791" s="54"/>
      <c r="B1791" s="54"/>
      <c r="C1791" s="53" t="s">
        <v>486</v>
      </c>
      <c r="D1791" s="53" t="s">
        <v>1910</v>
      </c>
      <c r="E1791" s="53" t="s">
        <v>1923</v>
      </c>
      <c r="F1791" s="53" t="s">
        <v>1924</v>
      </c>
      <c r="G1791" s="53" t="s">
        <v>2161</v>
      </c>
      <c r="H1791" s="53" t="s">
        <v>2406</v>
      </c>
      <c r="I1791" s="57">
        <v>0.5</v>
      </c>
    </row>
    <row r="1792" s="44" customFormat="1" ht="18.5" customHeight="1" spans="1:9">
      <c r="A1792" s="54"/>
      <c r="B1792" s="54"/>
      <c r="C1792" s="53" t="s">
        <v>486</v>
      </c>
      <c r="D1792" s="53" t="s">
        <v>1910</v>
      </c>
      <c r="E1792" s="53" t="s">
        <v>1927</v>
      </c>
      <c r="F1792" s="53" t="s">
        <v>1928</v>
      </c>
      <c r="G1792" s="53" t="s">
        <v>3597</v>
      </c>
      <c r="H1792" s="53" t="s">
        <v>2220</v>
      </c>
      <c r="I1792" s="57">
        <v>0.32</v>
      </c>
    </row>
    <row r="1793" s="44" customFormat="1" ht="18.5" customHeight="1" spans="1:9">
      <c r="A1793" s="54"/>
      <c r="B1793" s="54"/>
      <c r="C1793" s="53" t="s">
        <v>486</v>
      </c>
      <c r="D1793" s="53" t="s">
        <v>1910</v>
      </c>
      <c r="E1793" s="53" t="s">
        <v>1809</v>
      </c>
      <c r="F1793" s="53" t="s">
        <v>1810</v>
      </c>
      <c r="G1793" s="53" t="s">
        <v>3598</v>
      </c>
      <c r="H1793" s="53" t="s">
        <v>2406</v>
      </c>
      <c r="I1793" s="57">
        <v>5</v>
      </c>
    </row>
    <row r="1794" s="44" customFormat="1" ht="18.5" customHeight="1" spans="1:9">
      <c r="A1794" s="54"/>
      <c r="B1794" s="54"/>
      <c r="C1794" s="53" t="s">
        <v>486</v>
      </c>
      <c r="D1794" s="53" t="s">
        <v>1910</v>
      </c>
      <c r="E1794" s="53" t="s">
        <v>1792</v>
      </c>
      <c r="F1794" s="53" t="s">
        <v>1782</v>
      </c>
      <c r="G1794" s="53" t="s">
        <v>2234</v>
      </c>
      <c r="H1794" s="53" t="s">
        <v>2220</v>
      </c>
      <c r="I1794" s="57">
        <v>10</v>
      </c>
    </row>
    <row r="1795" s="44" customFormat="1" ht="18.5" customHeight="1" spans="1:9">
      <c r="A1795" s="54"/>
      <c r="B1795" s="54"/>
      <c r="C1795" s="53" t="s">
        <v>486</v>
      </c>
      <c r="D1795" s="53" t="s">
        <v>1910</v>
      </c>
      <c r="E1795" s="53" t="s">
        <v>1932</v>
      </c>
      <c r="F1795" s="53" t="s">
        <v>1933</v>
      </c>
      <c r="G1795" s="53" t="s">
        <v>3030</v>
      </c>
      <c r="H1795" s="53" t="s">
        <v>2222</v>
      </c>
      <c r="I1795" s="57">
        <v>8</v>
      </c>
    </row>
    <row r="1796" s="44" customFormat="1" ht="18.5" customHeight="1" spans="1:9">
      <c r="A1796" s="54"/>
      <c r="B1796" s="54"/>
      <c r="C1796" s="53" t="s">
        <v>486</v>
      </c>
      <c r="D1796" s="53" t="s">
        <v>1910</v>
      </c>
      <c r="E1796" s="53" t="s">
        <v>1813</v>
      </c>
      <c r="F1796" s="53" t="s">
        <v>1812</v>
      </c>
      <c r="G1796" s="53" t="s">
        <v>1812</v>
      </c>
      <c r="H1796" s="53" t="s">
        <v>2406</v>
      </c>
      <c r="I1796" s="57">
        <v>5</v>
      </c>
    </row>
    <row r="1797" s="44" customFormat="1" ht="18.5" customHeight="1" spans="1:9">
      <c r="A1797" s="54"/>
      <c r="B1797" s="54"/>
      <c r="C1797" s="53" t="s">
        <v>3599</v>
      </c>
      <c r="D1797" s="53" t="s">
        <v>3600</v>
      </c>
      <c r="E1797" s="53" t="s">
        <v>1801</v>
      </c>
      <c r="F1797" s="53" t="s">
        <v>1779</v>
      </c>
      <c r="G1797" s="53" t="s">
        <v>3601</v>
      </c>
      <c r="H1797" s="53" t="s">
        <v>2531</v>
      </c>
      <c r="I1797" s="57">
        <v>0.6</v>
      </c>
    </row>
    <row r="1798" s="44" customFormat="1" ht="18.5" customHeight="1" spans="1:9">
      <c r="A1798" s="54"/>
      <c r="B1798" s="54"/>
      <c r="C1798" s="53" t="s">
        <v>486</v>
      </c>
      <c r="D1798" s="53" t="s">
        <v>1910</v>
      </c>
      <c r="E1798" s="53" t="s">
        <v>1801</v>
      </c>
      <c r="F1798" s="53" t="s">
        <v>1779</v>
      </c>
      <c r="G1798" s="53" t="s">
        <v>3602</v>
      </c>
      <c r="H1798" s="53" t="s">
        <v>2406</v>
      </c>
      <c r="I1798" s="57">
        <v>5</v>
      </c>
    </row>
    <row r="1799" s="44" customFormat="1" ht="18.5" customHeight="1" spans="1:9">
      <c r="A1799" s="54"/>
      <c r="B1799" s="54"/>
      <c r="C1799" s="53" t="s">
        <v>486</v>
      </c>
      <c r="D1799" s="53" t="s">
        <v>1910</v>
      </c>
      <c r="E1799" s="53" t="s">
        <v>1860</v>
      </c>
      <c r="F1799" s="53" t="s">
        <v>1859</v>
      </c>
      <c r="G1799" s="53" t="s">
        <v>3603</v>
      </c>
      <c r="H1799" s="53" t="s">
        <v>2220</v>
      </c>
      <c r="I1799" s="57">
        <v>26</v>
      </c>
    </row>
    <row r="1800" s="44" customFormat="1" ht="18.5" customHeight="1" spans="1:9">
      <c r="A1800" s="55"/>
      <c r="B1800" s="55"/>
      <c r="C1800" s="53" t="s">
        <v>486</v>
      </c>
      <c r="D1800" s="53" t="s">
        <v>1910</v>
      </c>
      <c r="E1800" s="53" t="s">
        <v>1860</v>
      </c>
      <c r="F1800" s="53" t="s">
        <v>1859</v>
      </c>
      <c r="G1800" s="53" t="s">
        <v>3604</v>
      </c>
      <c r="H1800" s="53" t="s">
        <v>2220</v>
      </c>
      <c r="I1800" s="57">
        <v>18</v>
      </c>
    </row>
    <row r="1801" s="44" customFormat="1" ht="18.5" customHeight="1" spans="1:9">
      <c r="A1801" s="52" t="s">
        <v>3605</v>
      </c>
      <c r="B1801" s="52" t="s">
        <v>391</v>
      </c>
      <c r="C1801" s="53" t="s">
        <v>3606</v>
      </c>
      <c r="D1801" s="53" t="s">
        <v>3606</v>
      </c>
      <c r="E1801" s="53" t="s">
        <v>1746</v>
      </c>
      <c r="F1801" s="53" t="s">
        <v>1747</v>
      </c>
      <c r="G1801" s="53" t="s">
        <v>3607</v>
      </c>
      <c r="H1801" s="53" t="s">
        <v>1865</v>
      </c>
      <c r="I1801" s="57">
        <v>10</v>
      </c>
    </row>
    <row r="1802" s="44" customFormat="1" ht="18.5" customHeight="1" spans="1:9">
      <c r="A1802" s="54"/>
      <c r="B1802" s="54"/>
      <c r="C1802" s="53" t="s">
        <v>3606</v>
      </c>
      <c r="D1802" s="53" t="s">
        <v>3606</v>
      </c>
      <c r="E1802" s="53" t="s">
        <v>1788</v>
      </c>
      <c r="F1802" s="53" t="s">
        <v>1787</v>
      </c>
      <c r="G1802" s="53" t="s">
        <v>3608</v>
      </c>
      <c r="H1802" s="53" t="s">
        <v>1865</v>
      </c>
      <c r="I1802" s="57">
        <v>5.6</v>
      </c>
    </row>
    <row r="1803" s="44" customFormat="1" ht="18.5" customHeight="1" spans="1:9">
      <c r="A1803" s="54"/>
      <c r="B1803" s="54"/>
      <c r="C1803" s="53" t="s">
        <v>3606</v>
      </c>
      <c r="D1803" s="53" t="s">
        <v>3606</v>
      </c>
      <c r="E1803" s="53" t="s">
        <v>1755</v>
      </c>
      <c r="F1803" s="53" t="s">
        <v>1756</v>
      </c>
      <c r="G1803" s="53" t="s">
        <v>3609</v>
      </c>
      <c r="H1803" s="53" t="s">
        <v>1865</v>
      </c>
      <c r="I1803" s="57">
        <v>5</v>
      </c>
    </row>
    <row r="1804" s="44" customFormat="1" ht="18.5" customHeight="1" spans="1:9">
      <c r="A1804" s="54"/>
      <c r="B1804" s="54"/>
      <c r="C1804" s="53" t="s">
        <v>3606</v>
      </c>
      <c r="D1804" s="53" t="s">
        <v>3606</v>
      </c>
      <c r="E1804" s="53" t="s">
        <v>1993</v>
      </c>
      <c r="F1804" s="53" t="s">
        <v>1992</v>
      </c>
      <c r="G1804" s="53" t="s">
        <v>3609</v>
      </c>
      <c r="H1804" s="53" t="s">
        <v>1865</v>
      </c>
      <c r="I1804" s="57">
        <v>0.4</v>
      </c>
    </row>
    <row r="1805" s="44" customFormat="1" ht="18.5" customHeight="1" spans="1:9">
      <c r="A1805" s="54"/>
      <c r="B1805" s="54"/>
      <c r="C1805" s="53" t="s">
        <v>3606</v>
      </c>
      <c r="D1805" s="53" t="s">
        <v>3606</v>
      </c>
      <c r="E1805" s="53" t="s">
        <v>1879</v>
      </c>
      <c r="F1805" s="53" t="s">
        <v>1764</v>
      </c>
      <c r="G1805" s="53" t="s">
        <v>3609</v>
      </c>
      <c r="H1805" s="53" t="s">
        <v>1865</v>
      </c>
      <c r="I1805" s="57">
        <v>2</v>
      </c>
    </row>
    <row r="1806" s="44" customFormat="1" ht="29.75" customHeight="1" spans="1:9">
      <c r="A1806" s="54"/>
      <c r="B1806" s="54"/>
      <c r="C1806" s="53" t="s">
        <v>3610</v>
      </c>
      <c r="D1806" s="53" t="s">
        <v>3611</v>
      </c>
      <c r="E1806" s="53" t="s">
        <v>1820</v>
      </c>
      <c r="F1806" s="53" t="s">
        <v>1819</v>
      </c>
      <c r="G1806" s="53" t="s">
        <v>3612</v>
      </c>
      <c r="H1806" s="53" t="s">
        <v>1865</v>
      </c>
      <c r="I1806" s="57">
        <v>100</v>
      </c>
    </row>
    <row r="1807" s="44" customFormat="1" ht="18.5" customHeight="1" spans="1:9">
      <c r="A1807" s="54"/>
      <c r="B1807" s="54"/>
      <c r="C1807" s="53" t="s">
        <v>3606</v>
      </c>
      <c r="D1807" s="53" t="s">
        <v>3606</v>
      </c>
      <c r="E1807" s="53" t="s">
        <v>1757</v>
      </c>
      <c r="F1807" s="53" t="s">
        <v>1758</v>
      </c>
      <c r="G1807" s="53" t="s">
        <v>3609</v>
      </c>
      <c r="H1807" s="53" t="s">
        <v>1865</v>
      </c>
      <c r="I1807" s="57">
        <v>2</v>
      </c>
    </row>
    <row r="1808" s="44" customFormat="1" ht="18.5" customHeight="1" spans="1:9">
      <c r="A1808" s="54"/>
      <c r="B1808" s="54"/>
      <c r="C1808" s="53" t="s">
        <v>3606</v>
      </c>
      <c r="D1808" s="53" t="s">
        <v>3606</v>
      </c>
      <c r="E1808" s="53" t="s">
        <v>1825</v>
      </c>
      <c r="F1808" s="53" t="s">
        <v>1824</v>
      </c>
      <c r="G1808" s="53" t="s">
        <v>3609</v>
      </c>
      <c r="H1808" s="53" t="s">
        <v>1865</v>
      </c>
      <c r="I1808" s="57">
        <v>2</v>
      </c>
    </row>
    <row r="1809" s="44" customFormat="1" ht="18.5" customHeight="1" spans="1:9">
      <c r="A1809" s="54"/>
      <c r="B1809" s="54"/>
      <c r="C1809" s="53" t="s">
        <v>3606</v>
      </c>
      <c r="D1809" s="53" t="s">
        <v>3606</v>
      </c>
      <c r="E1809" s="53" t="s">
        <v>1760</v>
      </c>
      <c r="F1809" s="53" t="s">
        <v>1759</v>
      </c>
      <c r="G1809" s="53" t="s">
        <v>3609</v>
      </c>
      <c r="H1809" s="53" t="s">
        <v>1865</v>
      </c>
      <c r="I1809" s="57">
        <v>5</v>
      </c>
    </row>
    <row r="1810" s="44" customFormat="1" ht="18.5" customHeight="1" spans="1:9">
      <c r="A1810" s="54"/>
      <c r="B1810" s="54"/>
      <c r="C1810" s="53" t="s">
        <v>3606</v>
      </c>
      <c r="D1810" s="53" t="s">
        <v>3606</v>
      </c>
      <c r="E1810" s="53" t="s">
        <v>1885</v>
      </c>
      <c r="F1810" s="53" t="s">
        <v>1884</v>
      </c>
      <c r="G1810" s="53" t="s">
        <v>3613</v>
      </c>
      <c r="H1810" s="53" t="s">
        <v>1865</v>
      </c>
      <c r="I1810" s="57">
        <v>5</v>
      </c>
    </row>
    <row r="1811" s="44" customFormat="1" ht="18.5" customHeight="1" spans="1:9">
      <c r="A1811" s="54"/>
      <c r="B1811" s="54"/>
      <c r="C1811" s="53" t="s">
        <v>3606</v>
      </c>
      <c r="D1811" s="53" t="s">
        <v>3606</v>
      </c>
      <c r="E1811" s="53" t="s">
        <v>1762</v>
      </c>
      <c r="F1811" s="53" t="s">
        <v>1763</v>
      </c>
      <c r="G1811" s="53" t="s">
        <v>3609</v>
      </c>
      <c r="H1811" s="53" t="s">
        <v>1865</v>
      </c>
      <c r="I1811" s="57">
        <v>0.6</v>
      </c>
    </row>
    <row r="1812" s="44" customFormat="1" ht="18.5" customHeight="1" spans="1:9">
      <c r="A1812" s="54"/>
      <c r="B1812" s="54"/>
      <c r="C1812" s="53" t="s">
        <v>3606</v>
      </c>
      <c r="D1812" s="53" t="s">
        <v>3606</v>
      </c>
      <c r="E1812" s="53" t="s">
        <v>1889</v>
      </c>
      <c r="F1812" s="53" t="s">
        <v>1888</v>
      </c>
      <c r="G1812" s="53" t="s">
        <v>3609</v>
      </c>
      <c r="H1812" s="53" t="s">
        <v>1865</v>
      </c>
      <c r="I1812" s="57">
        <v>2</v>
      </c>
    </row>
    <row r="1813" s="44" customFormat="1" ht="18.5" customHeight="1" spans="1:9">
      <c r="A1813" s="54"/>
      <c r="B1813" s="54"/>
      <c r="C1813" s="53" t="s">
        <v>3606</v>
      </c>
      <c r="D1813" s="53" t="s">
        <v>3606</v>
      </c>
      <c r="E1813" s="53" t="s">
        <v>1767</v>
      </c>
      <c r="F1813" s="53" t="s">
        <v>1768</v>
      </c>
      <c r="G1813" s="53" t="s">
        <v>3614</v>
      </c>
      <c r="H1813" s="53" t="s">
        <v>1865</v>
      </c>
      <c r="I1813" s="57">
        <v>12.8</v>
      </c>
    </row>
    <row r="1814" s="44" customFormat="1" ht="18.5" customHeight="1" spans="1:9">
      <c r="A1814" s="54"/>
      <c r="B1814" s="54"/>
      <c r="C1814" s="53" t="s">
        <v>3606</v>
      </c>
      <c r="D1814" s="53" t="s">
        <v>3606</v>
      </c>
      <c r="E1814" s="53" t="s">
        <v>1893</v>
      </c>
      <c r="F1814" s="53" t="s">
        <v>1892</v>
      </c>
      <c r="G1814" s="53" t="s">
        <v>3615</v>
      </c>
      <c r="H1814" s="53" t="s">
        <v>1865</v>
      </c>
      <c r="I1814" s="57">
        <v>26</v>
      </c>
    </row>
    <row r="1815" s="44" customFormat="1" ht="18.5" customHeight="1" spans="1:9">
      <c r="A1815" s="54"/>
      <c r="B1815" s="54"/>
      <c r="C1815" s="53" t="s">
        <v>3606</v>
      </c>
      <c r="D1815" s="53" t="s">
        <v>3606</v>
      </c>
      <c r="E1815" s="53" t="s">
        <v>1809</v>
      </c>
      <c r="F1815" s="53" t="s">
        <v>1810</v>
      </c>
      <c r="G1815" s="53" t="s">
        <v>3616</v>
      </c>
      <c r="H1815" s="53" t="s">
        <v>1865</v>
      </c>
      <c r="I1815" s="57">
        <v>8.25</v>
      </c>
    </row>
    <row r="1816" s="44" customFormat="1" ht="29.75" customHeight="1" spans="1:9">
      <c r="A1816" s="54"/>
      <c r="B1816" s="54"/>
      <c r="C1816" s="53" t="s">
        <v>3617</v>
      </c>
      <c r="D1816" s="53" t="s">
        <v>3618</v>
      </c>
      <c r="E1816" s="53" t="s">
        <v>3575</v>
      </c>
      <c r="F1816" s="53" t="s">
        <v>3576</v>
      </c>
      <c r="G1816" s="53" t="s">
        <v>3619</v>
      </c>
      <c r="H1816" s="53" t="s">
        <v>2230</v>
      </c>
      <c r="I1816" s="57">
        <v>600</v>
      </c>
    </row>
    <row r="1817" s="44" customFormat="1" ht="18.5" customHeight="1" spans="1:9">
      <c r="A1817" s="54"/>
      <c r="B1817" s="54"/>
      <c r="C1817" s="53" t="s">
        <v>3606</v>
      </c>
      <c r="D1817" s="53" t="s">
        <v>3606</v>
      </c>
      <c r="E1817" s="53" t="s">
        <v>1792</v>
      </c>
      <c r="F1817" s="53" t="s">
        <v>1782</v>
      </c>
      <c r="G1817" s="53" t="s">
        <v>3620</v>
      </c>
      <c r="H1817" s="53" t="s">
        <v>1865</v>
      </c>
      <c r="I1817" s="57">
        <v>17.35</v>
      </c>
    </row>
    <row r="1818" s="44" customFormat="1" ht="18.5" customHeight="1" spans="1:9">
      <c r="A1818" s="54"/>
      <c r="B1818" s="54"/>
      <c r="C1818" s="53" t="s">
        <v>3606</v>
      </c>
      <c r="D1818" s="53" t="s">
        <v>3606</v>
      </c>
      <c r="E1818" s="53" t="s">
        <v>1801</v>
      </c>
      <c r="F1818" s="53" t="s">
        <v>1779</v>
      </c>
      <c r="G1818" s="53" t="s">
        <v>3621</v>
      </c>
      <c r="H1818" s="53" t="s">
        <v>1865</v>
      </c>
      <c r="I1818" s="57">
        <v>9</v>
      </c>
    </row>
    <row r="1819" s="44" customFormat="1" ht="18.5" customHeight="1" spans="1:9">
      <c r="A1819" s="55"/>
      <c r="B1819" s="55"/>
      <c r="C1819" s="53" t="s">
        <v>3606</v>
      </c>
      <c r="D1819" s="53" t="s">
        <v>3606</v>
      </c>
      <c r="E1819" s="53" t="s">
        <v>1860</v>
      </c>
      <c r="F1819" s="53" t="s">
        <v>1859</v>
      </c>
      <c r="G1819" s="53" t="s">
        <v>3622</v>
      </c>
      <c r="H1819" s="53" t="s">
        <v>1865</v>
      </c>
      <c r="I1819" s="57">
        <v>60</v>
      </c>
    </row>
    <row r="1820" s="44" customFormat="1" ht="29" customHeight="1" spans="1:9">
      <c r="A1820" s="53" t="s">
        <v>3623</v>
      </c>
      <c r="B1820" s="52" t="s">
        <v>393</v>
      </c>
      <c r="C1820" s="53" t="s">
        <v>3624</v>
      </c>
      <c r="D1820" s="53" t="s">
        <v>3625</v>
      </c>
      <c r="E1820" s="53" t="s">
        <v>1828</v>
      </c>
      <c r="F1820" s="53" t="s">
        <v>1829</v>
      </c>
      <c r="G1820" s="53" t="s">
        <v>3626</v>
      </c>
      <c r="H1820" s="53" t="s">
        <v>1865</v>
      </c>
      <c r="I1820" s="57">
        <v>20</v>
      </c>
    </row>
    <row r="1821" s="44" customFormat="1" ht="18.5" customHeight="1" spans="1:9">
      <c r="A1821" s="52" t="s">
        <v>3627</v>
      </c>
      <c r="B1821" s="54"/>
      <c r="C1821" s="53" t="s">
        <v>486</v>
      </c>
      <c r="D1821" s="53" t="s">
        <v>1910</v>
      </c>
      <c r="E1821" s="53" t="s">
        <v>1746</v>
      </c>
      <c r="F1821" s="53" t="s">
        <v>1747</v>
      </c>
      <c r="G1821" s="53" t="s">
        <v>1747</v>
      </c>
      <c r="H1821" s="53" t="s">
        <v>1865</v>
      </c>
      <c r="I1821" s="57">
        <v>3</v>
      </c>
    </row>
    <row r="1822" s="44" customFormat="1" ht="29" customHeight="1" spans="1:9">
      <c r="A1822" s="54"/>
      <c r="B1822" s="54"/>
      <c r="C1822" s="53" t="s">
        <v>3628</v>
      </c>
      <c r="D1822" s="53" t="s">
        <v>3628</v>
      </c>
      <c r="E1822" s="53" t="s">
        <v>1788</v>
      </c>
      <c r="F1822" s="53" t="s">
        <v>1787</v>
      </c>
      <c r="G1822" s="53" t="s">
        <v>1882</v>
      </c>
      <c r="H1822" s="53" t="s">
        <v>1865</v>
      </c>
      <c r="I1822" s="57">
        <v>3.5</v>
      </c>
    </row>
    <row r="1823" s="44" customFormat="1" ht="18.5" customHeight="1" spans="1:9">
      <c r="A1823" s="54"/>
      <c r="B1823" s="54"/>
      <c r="C1823" s="53" t="s">
        <v>486</v>
      </c>
      <c r="D1823" s="53" t="s">
        <v>1910</v>
      </c>
      <c r="E1823" s="53" t="s">
        <v>1889</v>
      </c>
      <c r="F1823" s="53" t="s">
        <v>1888</v>
      </c>
      <c r="G1823" s="53" t="s">
        <v>2052</v>
      </c>
      <c r="H1823" s="53" t="s">
        <v>1865</v>
      </c>
      <c r="I1823" s="57">
        <v>10</v>
      </c>
    </row>
    <row r="1824" s="44" customFormat="1" ht="18.5" customHeight="1" spans="1:9">
      <c r="A1824" s="54"/>
      <c r="B1824" s="54"/>
      <c r="C1824" s="53" t="s">
        <v>486</v>
      </c>
      <c r="D1824" s="53" t="s">
        <v>1910</v>
      </c>
      <c r="E1824" s="53" t="s">
        <v>1893</v>
      </c>
      <c r="F1824" s="53" t="s">
        <v>1892</v>
      </c>
      <c r="G1824" s="53" t="s">
        <v>1892</v>
      </c>
      <c r="H1824" s="53" t="s">
        <v>1865</v>
      </c>
      <c r="I1824" s="57">
        <v>10</v>
      </c>
    </row>
    <row r="1825" s="44" customFormat="1" ht="18.5" customHeight="1" spans="1:9">
      <c r="A1825" s="54"/>
      <c r="B1825" s="54"/>
      <c r="C1825" s="53" t="s">
        <v>486</v>
      </c>
      <c r="D1825" s="53" t="s">
        <v>1910</v>
      </c>
      <c r="E1825" s="53" t="s">
        <v>1919</v>
      </c>
      <c r="F1825" s="53" t="s">
        <v>1920</v>
      </c>
      <c r="G1825" s="53" t="s">
        <v>1769</v>
      </c>
      <c r="H1825" s="53" t="s">
        <v>1865</v>
      </c>
      <c r="I1825" s="57">
        <v>3</v>
      </c>
    </row>
    <row r="1826" s="44" customFormat="1" ht="18.5" customHeight="1" spans="1:9">
      <c r="A1826" s="54"/>
      <c r="B1826" s="54"/>
      <c r="C1826" s="53" t="s">
        <v>486</v>
      </c>
      <c r="D1826" s="53" t="s">
        <v>1910</v>
      </c>
      <c r="E1826" s="53" t="s">
        <v>2063</v>
      </c>
      <c r="F1826" s="53" t="s">
        <v>2064</v>
      </c>
      <c r="G1826" s="53" t="s">
        <v>3629</v>
      </c>
      <c r="H1826" s="53" t="s">
        <v>1865</v>
      </c>
      <c r="I1826" s="57">
        <v>0.6</v>
      </c>
    </row>
    <row r="1827" s="44" customFormat="1" ht="29" customHeight="1" spans="1:9">
      <c r="A1827" s="54"/>
      <c r="B1827" s="54"/>
      <c r="C1827" s="53" t="s">
        <v>3628</v>
      </c>
      <c r="D1827" s="53" t="s">
        <v>3628</v>
      </c>
      <c r="E1827" s="53" t="s">
        <v>1809</v>
      </c>
      <c r="F1827" s="53" t="s">
        <v>1810</v>
      </c>
      <c r="G1827" s="53" t="s">
        <v>3630</v>
      </c>
      <c r="H1827" s="53" t="s">
        <v>1865</v>
      </c>
      <c r="I1827" s="57">
        <v>0.7</v>
      </c>
    </row>
    <row r="1828" s="44" customFormat="1" ht="18.5" customHeight="1" spans="1:9">
      <c r="A1828" s="55"/>
      <c r="B1828" s="55"/>
      <c r="C1828" s="53" t="s">
        <v>486</v>
      </c>
      <c r="D1828" s="53" t="s">
        <v>1910</v>
      </c>
      <c r="E1828" s="53" t="s">
        <v>1801</v>
      </c>
      <c r="F1828" s="53" t="s">
        <v>1779</v>
      </c>
      <c r="G1828" s="53" t="s">
        <v>1891</v>
      </c>
      <c r="H1828" s="53" t="s">
        <v>1865</v>
      </c>
      <c r="I1828" s="57">
        <v>1.5</v>
      </c>
    </row>
    <row r="1829" s="44" customFormat="1" ht="18.5" customHeight="1" spans="1:9">
      <c r="A1829" s="52" t="s">
        <v>3631</v>
      </c>
      <c r="B1829" s="52" t="s">
        <v>397</v>
      </c>
      <c r="C1829" s="53" t="s">
        <v>486</v>
      </c>
      <c r="D1829" s="53" t="s">
        <v>1747</v>
      </c>
      <c r="E1829" s="53" t="s">
        <v>1746</v>
      </c>
      <c r="F1829" s="53" t="s">
        <v>1747</v>
      </c>
      <c r="G1829" s="53" t="s">
        <v>3632</v>
      </c>
      <c r="H1829" s="53" t="s">
        <v>2230</v>
      </c>
      <c r="I1829" s="57">
        <v>3.5</v>
      </c>
    </row>
    <row r="1830" s="44" customFormat="1" ht="18.5" customHeight="1" spans="1:9">
      <c r="A1830" s="54"/>
      <c r="B1830" s="54"/>
      <c r="C1830" s="53" t="s">
        <v>486</v>
      </c>
      <c r="D1830" s="53" t="s">
        <v>1787</v>
      </c>
      <c r="E1830" s="53" t="s">
        <v>1788</v>
      </c>
      <c r="F1830" s="53" t="s">
        <v>1787</v>
      </c>
      <c r="G1830" s="53" t="s">
        <v>3633</v>
      </c>
      <c r="H1830" s="53" t="s">
        <v>2230</v>
      </c>
      <c r="I1830" s="57">
        <v>2.4</v>
      </c>
    </row>
    <row r="1831" s="44" customFormat="1" ht="29.75" customHeight="1" spans="1:9">
      <c r="A1831" s="54"/>
      <c r="B1831" s="54"/>
      <c r="C1831" s="53" t="s">
        <v>3634</v>
      </c>
      <c r="D1831" s="53" t="s">
        <v>3635</v>
      </c>
      <c r="E1831" s="53" t="s">
        <v>1788</v>
      </c>
      <c r="F1831" s="53" t="s">
        <v>1787</v>
      </c>
      <c r="G1831" s="53" t="s">
        <v>3636</v>
      </c>
      <c r="H1831" s="53" t="s">
        <v>1778</v>
      </c>
      <c r="I1831" s="57">
        <v>2</v>
      </c>
    </row>
    <row r="1832" s="44" customFormat="1" ht="29.75" customHeight="1" spans="1:9">
      <c r="A1832" s="54"/>
      <c r="B1832" s="54"/>
      <c r="C1832" s="53" t="s">
        <v>3634</v>
      </c>
      <c r="D1832" s="53" t="s">
        <v>3637</v>
      </c>
      <c r="E1832" s="53" t="s">
        <v>1749</v>
      </c>
      <c r="F1832" s="53" t="s">
        <v>1750</v>
      </c>
      <c r="G1832" s="53" t="s">
        <v>3638</v>
      </c>
      <c r="H1832" s="53" t="s">
        <v>1778</v>
      </c>
      <c r="I1832" s="57">
        <v>0.2</v>
      </c>
    </row>
    <row r="1833" s="44" customFormat="1" ht="18.5" customHeight="1" spans="1:9">
      <c r="A1833" s="54"/>
      <c r="B1833" s="54"/>
      <c r="C1833" s="53" t="s">
        <v>486</v>
      </c>
      <c r="D1833" s="53" t="s">
        <v>2248</v>
      </c>
      <c r="E1833" s="53" t="s">
        <v>2247</v>
      </c>
      <c r="F1833" s="53" t="s">
        <v>2248</v>
      </c>
      <c r="G1833" s="53" t="s">
        <v>3639</v>
      </c>
      <c r="H1833" s="53" t="s">
        <v>3640</v>
      </c>
      <c r="I1833" s="57">
        <v>3</v>
      </c>
    </row>
    <row r="1834" s="44" customFormat="1" ht="18.5" customHeight="1" spans="1:9">
      <c r="A1834" s="54"/>
      <c r="B1834" s="54"/>
      <c r="C1834" s="53" t="s">
        <v>486</v>
      </c>
      <c r="D1834" s="53" t="s">
        <v>1764</v>
      </c>
      <c r="E1834" s="53" t="s">
        <v>1879</v>
      </c>
      <c r="F1834" s="53" t="s">
        <v>1764</v>
      </c>
      <c r="G1834" s="53" t="s">
        <v>3641</v>
      </c>
      <c r="H1834" s="53" t="s">
        <v>2230</v>
      </c>
      <c r="I1834" s="57">
        <v>1.2</v>
      </c>
    </row>
    <row r="1835" s="44" customFormat="1" ht="18.5" customHeight="1" spans="1:9">
      <c r="A1835" s="54"/>
      <c r="B1835" s="54"/>
      <c r="C1835" s="53" t="s">
        <v>486</v>
      </c>
      <c r="D1835" s="53" t="s">
        <v>1758</v>
      </c>
      <c r="E1835" s="53" t="s">
        <v>1757</v>
      </c>
      <c r="F1835" s="53" t="s">
        <v>1758</v>
      </c>
      <c r="G1835" s="53" t="s">
        <v>3642</v>
      </c>
      <c r="H1835" s="53" t="s">
        <v>2230</v>
      </c>
      <c r="I1835" s="57">
        <v>1.3</v>
      </c>
    </row>
    <row r="1836" s="44" customFormat="1" ht="29.75" customHeight="1" spans="1:9">
      <c r="A1836" s="54"/>
      <c r="B1836" s="54"/>
      <c r="C1836" s="53" t="s">
        <v>3634</v>
      </c>
      <c r="D1836" s="53" t="s">
        <v>1758</v>
      </c>
      <c r="E1836" s="53" t="s">
        <v>1757</v>
      </c>
      <c r="F1836" s="53" t="s">
        <v>1758</v>
      </c>
      <c r="G1836" s="53" t="s">
        <v>3643</v>
      </c>
      <c r="H1836" s="53" t="s">
        <v>2230</v>
      </c>
      <c r="I1836" s="57">
        <v>3</v>
      </c>
    </row>
    <row r="1837" s="44" customFormat="1" ht="18.5" customHeight="1" spans="1:9">
      <c r="A1837" s="54"/>
      <c r="B1837" s="54"/>
      <c r="C1837" s="53" t="s">
        <v>486</v>
      </c>
      <c r="D1837" s="53" t="s">
        <v>1824</v>
      </c>
      <c r="E1837" s="53" t="s">
        <v>1825</v>
      </c>
      <c r="F1837" s="53" t="s">
        <v>1824</v>
      </c>
      <c r="G1837" s="53" t="s">
        <v>3644</v>
      </c>
      <c r="H1837" s="53" t="s">
        <v>1754</v>
      </c>
      <c r="I1837" s="57">
        <v>1.3</v>
      </c>
    </row>
    <row r="1838" s="44" customFormat="1" ht="18.5" customHeight="1" spans="1:9">
      <c r="A1838" s="54"/>
      <c r="B1838" s="54"/>
      <c r="C1838" s="53" t="s">
        <v>486</v>
      </c>
      <c r="D1838" s="53" t="s">
        <v>1759</v>
      </c>
      <c r="E1838" s="53" t="s">
        <v>1760</v>
      </c>
      <c r="F1838" s="53" t="s">
        <v>1759</v>
      </c>
      <c r="G1838" s="53" t="s">
        <v>3645</v>
      </c>
      <c r="H1838" s="53" t="s">
        <v>2230</v>
      </c>
      <c r="I1838" s="57">
        <v>2.4</v>
      </c>
    </row>
    <row r="1839" s="44" customFormat="1" ht="29.75" customHeight="1" spans="1:9">
      <c r="A1839" s="54"/>
      <c r="B1839" s="54"/>
      <c r="C1839" s="53" t="s">
        <v>3634</v>
      </c>
      <c r="D1839" s="53" t="s">
        <v>3646</v>
      </c>
      <c r="E1839" s="53" t="s">
        <v>2421</v>
      </c>
      <c r="F1839" s="53" t="s">
        <v>2422</v>
      </c>
      <c r="G1839" s="53" t="s">
        <v>3647</v>
      </c>
      <c r="H1839" s="53" t="s">
        <v>2230</v>
      </c>
      <c r="I1839" s="57">
        <v>1.6</v>
      </c>
    </row>
    <row r="1840" s="44" customFormat="1" ht="18.5" customHeight="1" spans="1:9">
      <c r="A1840" s="54"/>
      <c r="B1840" s="54"/>
      <c r="C1840" s="53" t="s">
        <v>486</v>
      </c>
      <c r="D1840" s="53" t="s">
        <v>1884</v>
      </c>
      <c r="E1840" s="53" t="s">
        <v>1885</v>
      </c>
      <c r="F1840" s="53" t="s">
        <v>1884</v>
      </c>
      <c r="G1840" s="53" t="s">
        <v>3648</v>
      </c>
      <c r="H1840" s="53" t="s">
        <v>3640</v>
      </c>
      <c r="I1840" s="57">
        <v>1</v>
      </c>
    </row>
    <row r="1841" s="44" customFormat="1" ht="18.5" customHeight="1" spans="1:9">
      <c r="A1841" s="54"/>
      <c r="B1841" s="54"/>
      <c r="C1841" s="53" t="s">
        <v>486</v>
      </c>
      <c r="D1841" s="53" t="s">
        <v>1763</v>
      </c>
      <c r="E1841" s="53" t="s">
        <v>1762</v>
      </c>
      <c r="F1841" s="53" t="s">
        <v>1763</v>
      </c>
      <c r="G1841" s="53" t="s">
        <v>3649</v>
      </c>
      <c r="H1841" s="53" t="s">
        <v>2230</v>
      </c>
      <c r="I1841" s="57">
        <v>1.8</v>
      </c>
    </row>
    <row r="1842" s="44" customFormat="1" ht="29.75" customHeight="1" spans="1:9">
      <c r="A1842" s="54"/>
      <c r="B1842" s="54"/>
      <c r="C1842" s="53" t="s">
        <v>3634</v>
      </c>
      <c r="D1842" s="53" t="s">
        <v>1832</v>
      </c>
      <c r="E1842" s="53" t="s">
        <v>1767</v>
      </c>
      <c r="F1842" s="53" t="s">
        <v>1768</v>
      </c>
      <c r="G1842" s="53" t="s">
        <v>3650</v>
      </c>
      <c r="H1842" s="53" t="s">
        <v>3651</v>
      </c>
      <c r="I1842" s="57">
        <v>2</v>
      </c>
    </row>
    <row r="1843" s="44" customFormat="1" ht="18.5" customHeight="1" spans="1:9">
      <c r="A1843" s="54"/>
      <c r="B1843" s="54"/>
      <c r="C1843" s="53" t="s">
        <v>486</v>
      </c>
      <c r="D1843" s="53" t="s">
        <v>1832</v>
      </c>
      <c r="E1843" s="53" t="s">
        <v>1767</v>
      </c>
      <c r="F1843" s="53" t="s">
        <v>1768</v>
      </c>
      <c r="G1843" s="53" t="s">
        <v>3652</v>
      </c>
      <c r="H1843" s="53" t="s">
        <v>2230</v>
      </c>
      <c r="I1843" s="57">
        <v>4</v>
      </c>
    </row>
    <row r="1844" s="44" customFormat="1" ht="18.5" customHeight="1" spans="1:9">
      <c r="A1844" s="54"/>
      <c r="B1844" s="54"/>
      <c r="C1844" s="53" t="s">
        <v>486</v>
      </c>
      <c r="D1844" s="53" t="s">
        <v>1769</v>
      </c>
      <c r="E1844" s="53" t="s">
        <v>1919</v>
      </c>
      <c r="F1844" s="53" t="s">
        <v>1920</v>
      </c>
      <c r="G1844" s="53" t="s">
        <v>3653</v>
      </c>
      <c r="H1844" s="53" t="s">
        <v>2230</v>
      </c>
      <c r="I1844" s="57">
        <v>3</v>
      </c>
    </row>
    <row r="1845" s="44" customFormat="1" ht="18.5" customHeight="1" spans="1:9">
      <c r="A1845" s="54"/>
      <c r="B1845" s="54"/>
      <c r="C1845" s="53" t="s">
        <v>486</v>
      </c>
      <c r="D1845" s="53" t="s">
        <v>1769</v>
      </c>
      <c r="E1845" s="53" t="s">
        <v>1806</v>
      </c>
      <c r="F1845" s="53" t="s">
        <v>1807</v>
      </c>
      <c r="G1845" s="53" t="s">
        <v>3654</v>
      </c>
      <c r="H1845" s="53" t="s">
        <v>2226</v>
      </c>
      <c r="I1845" s="57">
        <v>3</v>
      </c>
    </row>
    <row r="1846" s="44" customFormat="1" ht="29.75" customHeight="1" spans="1:9">
      <c r="A1846" s="54"/>
      <c r="B1846" s="54"/>
      <c r="C1846" s="53" t="s">
        <v>3634</v>
      </c>
      <c r="D1846" s="53" t="s">
        <v>1769</v>
      </c>
      <c r="E1846" s="53" t="s">
        <v>1806</v>
      </c>
      <c r="F1846" s="53" t="s">
        <v>1807</v>
      </c>
      <c r="G1846" s="53" t="s">
        <v>3655</v>
      </c>
      <c r="H1846" s="53" t="s">
        <v>3651</v>
      </c>
      <c r="I1846" s="57">
        <v>4</v>
      </c>
    </row>
    <row r="1847" s="44" customFormat="1" ht="18.5" customHeight="1" spans="1:9">
      <c r="A1847" s="54"/>
      <c r="B1847" s="54"/>
      <c r="C1847" s="53" t="s">
        <v>486</v>
      </c>
      <c r="D1847" s="53" t="s">
        <v>1791</v>
      </c>
      <c r="E1847" s="53" t="s">
        <v>1809</v>
      </c>
      <c r="F1847" s="53" t="s">
        <v>1810</v>
      </c>
      <c r="G1847" s="53" t="s">
        <v>3656</v>
      </c>
      <c r="H1847" s="53" t="s">
        <v>2741</v>
      </c>
      <c r="I1847" s="57">
        <v>6</v>
      </c>
    </row>
    <row r="1848" s="44" customFormat="1" ht="30.5" customHeight="1" spans="1:9">
      <c r="A1848" s="54"/>
      <c r="B1848" s="54"/>
      <c r="C1848" s="53" t="s">
        <v>3657</v>
      </c>
      <c r="D1848" s="53" t="s">
        <v>3657</v>
      </c>
      <c r="E1848" s="53" t="s">
        <v>2382</v>
      </c>
      <c r="F1848" s="53" t="s">
        <v>2383</v>
      </c>
      <c r="G1848" s="53" t="s">
        <v>3658</v>
      </c>
      <c r="H1848" s="53" t="s">
        <v>3659</v>
      </c>
      <c r="I1848" s="57">
        <v>45</v>
      </c>
    </row>
    <row r="1849" s="44" customFormat="1" ht="18.5" customHeight="1" spans="1:9">
      <c r="A1849" s="54"/>
      <c r="B1849" s="54"/>
      <c r="C1849" s="53" t="s">
        <v>3657</v>
      </c>
      <c r="D1849" s="53" t="s">
        <v>3660</v>
      </c>
      <c r="E1849" s="53" t="s">
        <v>2526</v>
      </c>
      <c r="F1849" s="53" t="s">
        <v>2525</v>
      </c>
      <c r="G1849" s="53" t="s">
        <v>3661</v>
      </c>
      <c r="H1849" s="53" t="s">
        <v>2831</v>
      </c>
      <c r="I1849" s="57">
        <v>5</v>
      </c>
    </row>
    <row r="1850" s="44" customFormat="1" ht="66.5" customHeight="1" spans="1:9">
      <c r="A1850" s="54"/>
      <c r="B1850" s="54"/>
      <c r="C1850" s="53" t="s">
        <v>3662</v>
      </c>
      <c r="D1850" s="53" t="s">
        <v>1933</v>
      </c>
      <c r="E1850" s="53" t="s">
        <v>1932</v>
      </c>
      <c r="F1850" s="53" t="s">
        <v>1933</v>
      </c>
      <c r="G1850" s="53" t="s">
        <v>3663</v>
      </c>
      <c r="H1850" s="53" t="s">
        <v>2851</v>
      </c>
      <c r="I1850" s="57">
        <v>30</v>
      </c>
    </row>
    <row r="1851" s="44" customFormat="1" ht="30.5" customHeight="1" spans="1:9">
      <c r="A1851" s="54"/>
      <c r="B1851" s="54"/>
      <c r="C1851" s="53" t="s">
        <v>3664</v>
      </c>
      <c r="D1851" s="53" t="s">
        <v>3665</v>
      </c>
      <c r="E1851" s="53" t="s">
        <v>1813</v>
      </c>
      <c r="F1851" s="53" t="s">
        <v>1812</v>
      </c>
      <c r="G1851" s="53" t="s">
        <v>3666</v>
      </c>
      <c r="H1851" s="53" t="s">
        <v>2274</v>
      </c>
      <c r="I1851" s="57">
        <v>10</v>
      </c>
    </row>
    <row r="1852" s="44" customFormat="1" ht="54.5" customHeight="1" spans="1:9">
      <c r="A1852" s="54"/>
      <c r="B1852" s="54"/>
      <c r="C1852" s="53" t="s">
        <v>3667</v>
      </c>
      <c r="D1852" s="53" t="s">
        <v>3668</v>
      </c>
      <c r="E1852" s="53" t="s">
        <v>1936</v>
      </c>
      <c r="F1852" s="53" t="s">
        <v>1937</v>
      </c>
      <c r="G1852" s="53" t="s">
        <v>3669</v>
      </c>
      <c r="H1852" s="53" t="s">
        <v>3640</v>
      </c>
      <c r="I1852" s="57">
        <v>20</v>
      </c>
    </row>
    <row r="1853" s="44" customFormat="1" ht="29.75" customHeight="1" spans="1:9">
      <c r="A1853" s="54"/>
      <c r="B1853" s="54"/>
      <c r="C1853" s="53" t="s">
        <v>3634</v>
      </c>
      <c r="D1853" s="53" t="s">
        <v>1779</v>
      </c>
      <c r="E1853" s="53" t="s">
        <v>1801</v>
      </c>
      <c r="F1853" s="53" t="s">
        <v>1779</v>
      </c>
      <c r="G1853" s="53" t="s">
        <v>3670</v>
      </c>
      <c r="H1853" s="53" t="s">
        <v>3671</v>
      </c>
      <c r="I1853" s="57">
        <v>8</v>
      </c>
    </row>
    <row r="1854" s="44" customFormat="1" ht="29.75" customHeight="1" spans="1:9">
      <c r="A1854" s="55"/>
      <c r="B1854" s="55"/>
      <c r="C1854" s="53" t="s">
        <v>486</v>
      </c>
      <c r="D1854" s="53" t="s">
        <v>1779</v>
      </c>
      <c r="E1854" s="53" t="s">
        <v>1801</v>
      </c>
      <c r="F1854" s="53" t="s">
        <v>1779</v>
      </c>
      <c r="G1854" s="53" t="s">
        <v>3672</v>
      </c>
      <c r="H1854" s="53" t="s">
        <v>2230</v>
      </c>
      <c r="I1854" s="57">
        <v>6</v>
      </c>
    </row>
    <row r="1855" s="44" customFormat="1" ht="18.5" customHeight="1" spans="1:9">
      <c r="A1855" s="52" t="s">
        <v>3673</v>
      </c>
      <c r="B1855" s="52" t="s">
        <v>399</v>
      </c>
      <c r="C1855" s="53" t="s">
        <v>486</v>
      </c>
      <c r="D1855" s="53" t="s">
        <v>1747</v>
      </c>
      <c r="E1855" s="53" t="s">
        <v>1746</v>
      </c>
      <c r="F1855" s="53" t="s">
        <v>1747</v>
      </c>
      <c r="G1855" s="53" t="s">
        <v>1882</v>
      </c>
      <c r="H1855" s="53" t="s">
        <v>1865</v>
      </c>
      <c r="I1855" s="57">
        <v>2.5</v>
      </c>
    </row>
    <row r="1856" s="44" customFormat="1" ht="18.5" customHeight="1" spans="1:9">
      <c r="A1856" s="54"/>
      <c r="B1856" s="54"/>
      <c r="C1856" s="53" t="s">
        <v>486</v>
      </c>
      <c r="D1856" s="53" t="s">
        <v>1787</v>
      </c>
      <c r="E1856" s="53" t="s">
        <v>1788</v>
      </c>
      <c r="F1856" s="53" t="s">
        <v>1787</v>
      </c>
      <c r="G1856" s="53" t="s">
        <v>1864</v>
      </c>
      <c r="H1856" s="53" t="s">
        <v>1865</v>
      </c>
      <c r="I1856" s="57">
        <v>1</v>
      </c>
    </row>
    <row r="1857" s="44" customFormat="1" ht="18.5" customHeight="1" spans="1:9">
      <c r="A1857" s="54"/>
      <c r="B1857" s="54"/>
      <c r="C1857" s="53" t="s">
        <v>486</v>
      </c>
      <c r="D1857" s="53" t="s">
        <v>1764</v>
      </c>
      <c r="E1857" s="53" t="s">
        <v>1879</v>
      </c>
      <c r="F1857" s="53" t="s">
        <v>1764</v>
      </c>
      <c r="G1857" s="53" t="s">
        <v>1891</v>
      </c>
      <c r="H1857" s="53" t="s">
        <v>1865</v>
      </c>
      <c r="I1857" s="57">
        <v>0.9</v>
      </c>
    </row>
    <row r="1858" s="44" customFormat="1" ht="18.5" customHeight="1" spans="1:9">
      <c r="A1858" s="54"/>
      <c r="B1858" s="54"/>
      <c r="C1858" s="53" t="s">
        <v>486</v>
      </c>
      <c r="D1858" s="53" t="s">
        <v>1759</v>
      </c>
      <c r="E1858" s="53" t="s">
        <v>1760</v>
      </c>
      <c r="F1858" s="53" t="s">
        <v>1759</v>
      </c>
      <c r="G1858" s="53" t="s">
        <v>1864</v>
      </c>
      <c r="H1858" s="53" t="s">
        <v>1865</v>
      </c>
      <c r="I1858" s="57">
        <v>1</v>
      </c>
    </row>
    <row r="1859" s="44" customFormat="1" ht="18.5" customHeight="1" spans="1:9">
      <c r="A1859" s="54"/>
      <c r="B1859" s="54"/>
      <c r="C1859" s="53" t="s">
        <v>486</v>
      </c>
      <c r="D1859" s="53" t="s">
        <v>1884</v>
      </c>
      <c r="E1859" s="53" t="s">
        <v>1885</v>
      </c>
      <c r="F1859" s="53" t="s">
        <v>1884</v>
      </c>
      <c r="G1859" s="53" t="s">
        <v>1864</v>
      </c>
      <c r="H1859" s="53" t="s">
        <v>1865</v>
      </c>
      <c r="I1859" s="57">
        <v>2</v>
      </c>
    </row>
    <row r="1860" s="44" customFormat="1" ht="18.5" customHeight="1" spans="1:9">
      <c r="A1860" s="54"/>
      <c r="B1860" s="54"/>
      <c r="C1860" s="53" t="s">
        <v>486</v>
      </c>
      <c r="D1860" s="53" t="s">
        <v>1763</v>
      </c>
      <c r="E1860" s="53" t="s">
        <v>1762</v>
      </c>
      <c r="F1860" s="53" t="s">
        <v>1763</v>
      </c>
      <c r="G1860" s="53" t="s">
        <v>1886</v>
      </c>
      <c r="H1860" s="53" t="s">
        <v>1865</v>
      </c>
      <c r="I1860" s="57">
        <v>0.6</v>
      </c>
    </row>
    <row r="1861" s="44" customFormat="1" ht="18.5" customHeight="1" spans="1:9">
      <c r="A1861" s="54"/>
      <c r="B1861" s="54"/>
      <c r="C1861" s="53" t="s">
        <v>486</v>
      </c>
      <c r="D1861" s="53" t="s">
        <v>1832</v>
      </c>
      <c r="E1861" s="53" t="s">
        <v>1767</v>
      </c>
      <c r="F1861" s="53" t="s">
        <v>1768</v>
      </c>
      <c r="G1861" s="53" t="s">
        <v>1882</v>
      </c>
      <c r="H1861" s="53" t="s">
        <v>1865</v>
      </c>
      <c r="I1861" s="57">
        <v>1.5</v>
      </c>
    </row>
    <row r="1862" s="44" customFormat="1" ht="18.5" customHeight="1" spans="1:9">
      <c r="A1862" s="54"/>
      <c r="B1862" s="54"/>
      <c r="C1862" s="53" t="s">
        <v>486</v>
      </c>
      <c r="D1862" s="53" t="s">
        <v>3674</v>
      </c>
      <c r="E1862" s="53" t="s">
        <v>1927</v>
      </c>
      <c r="F1862" s="53" t="s">
        <v>1928</v>
      </c>
      <c r="G1862" s="53" t="s">
        <v>1882</v>
      </c>
      <c r="H1862" s="53" t="s">
        <v>1865</v>
      </c>
      <c r="I1862" s="57">
        <v>1</v>
      </c>
    </row>
    <row r="1863" s="44" customFormat="1" ht="18.5" customHeight="1" spans="1:9">
      <c r="A1863" s="54"/>
      <c r="B1863" s="54"/>
      <c r="C1863" s="53" t="s">
        <v>486</v>
      </c>
      <c r="D1863" s="53" t="s">
        <v>1791</v>
      </c>
      <c r="E1863" s="53" t="s">
        <v>1809</v>
      </c>
      <c r="F1863" s="53" t="s">
        <v>1810</v>
      </c>
      <c r="G1863" s="53" t="s">
        <v>1877</v>
      </c>
      <c r="H1863" s="53" t="s">
        <v>1865</v>
      </c>
      <c r="I1863" s="57">
        <v>0.9</v>
      </c>
    </row>
    <row r="1864" s="44" customFormat="1" ht="18.5" customHeight="1" spans="1:9">
      <c r="A1864" s="54"/>
      <c r="B1864" s="54"/>
      <c r="C1864" s="53" t="s">
        <v>486</v>
      </c>
      <c r="D1864" s="53" t="s">
        <v>1782</v>
      </c>
      <c r="E1864" s="53" t="s">
        <v>1792</v>
      </c>
      <c r="F1864" s="53" t="s">
        <v>1782</v>
      </c>
      <c r="G1864" s="53" t="s">
        <v>1891</v>
      </c>
      <c r="H1864" s="53" t="s">
        <v>1865</v>
      </c>
      <c r="I1864" s="57">
        <v>10</v>
      </c>
    </row>
    <row r="1865" s="44" customFormat="1" ht="18.5" customHeight="1" spans="1:9">
      <c r="A1865" s="54"/>
      <c r="B1865" s="54"/>
      <c r="C1865" s="53" t="s">
        <v>486</v>
      </c>
      <c r="D1865" s="53" t="s">
        <v>3675</v>
      </c>
      <c r="E1865" s="53" t="s">
        <v>1794</v>
      </c>
      <c r="F1865" s="53" t="s">
        <v>1795</v>
      </c>
      <c r="G1865" s="53" t="s">
        <v>1880</v>
      </c>
      <c r="H1865" s="53" t="s">
        <v>1865</v>
      </c>
      <c r="I1865" s="57">
        <v>1</v>
      </c>
    </row>
    <row r="1866" s="44" customFormat="1" ht="18.5" customHeight="1" spans="1:9">
      <c r="A1866" s="54"/>
      <c r="B1866" s="54"/>
      <c r="C1866" s="53" t="s">
        <v>3676</v>
      </c>
      <c r="D1866" s="53" t="s">
        <v>1972</v>
      </c>
      <c r="E1866" s="53" t="s">
        <v>1971</v>
      </c>
      <c r="F1866" s="53" t="s">
        <v>1972</v>
      </c>
      <c r="G1866" s="53" t="s">
        <v>1880</v>
      </c>
      <c r="H1866" s="53" t="s">
        <v>1865</v>
      </c>
      <c r="I1866" s="57">
        <v>2</v>
      </c>
    </row>
    <row r="1867" s="44" customFormat="1" ht="18.5" customHeight="1" spans="1:9">
      <c r="A1867" s="54"/>
      <c r="B1867" s="54"/>
      <c r="C1867" s="53" t="s">
        <v>486</v>
      </c>
      <c r="D1867" s="53" t="s">
        <v>3677</v>
      </c>
      <c r="E1867" s="53" t="s">
        <v>1971</v>
      </c>
      <c r="F1867" s="53" t="s">
        <v>1972</v>
      </c>
      <c r="G1867" s="53" t="s">
        <v>1880</v>
      </c>
      <c r="H1867" s="53" t="s">
        <v>1865</v>
      </c>
      <c r="I1867" s="57">
        <v>3.4</v>
      </c>
    </row>
    <row r="1868" s="44" customFormat="1" ht="18.5" customHeight="1" spans="1:9">
      <c r="A1868" s="54"/>
      <c r="B1868" s="54"/>
      <c r="C1868" s="53" t="s">
        <v>486</v>
      </c>
      <c r="D1868" s="53" t="s">
        <v>3678</v>
      </c>
      <c r="E1868" s="53" t="s">
        <v>2526</v>
      </c>
      <c r="F1868" s="53" t="s">
        <v>2525</v>
      </c>
      <c r="G1868" s="53" t="s">
        <v>1880</v>
      </c>
      <c r="H1868" s="53" t="s">
        <v>1865</v>
      </c>
      <c r="I1868" s="57">
        <v>6</v>
      </c>
    </row>
    <row r="1869" s="44" customFormat="1" ht="18.5" customHeight="1" spans="1:9">
      <c r="A1869" s="54"/>
      <c r="B1869" s="54"/>
      <c r="C1869" s="53" t="s">
        <v>3676</v>
      </c>
      <c r="D1869" s="53" t="s">
        <v>3679</v>
      </c>
      <c r="E1869" s="53" t="s">
        <v>2526</v>
      </c>
      <c r="F1869" s="53" t="s">
        <v>2525</v>
      </c>
      <c r="G1869" s="53" t="s">
        <v>1880</v>
      </c>
      <c r="H1869" s="53" t="s">
        <v>1865</v>
      </c>
      <c r="I1869" s="57">
        <v>1.5</v>
      </c>
    </row>
    <row r="1870" s="44" customFormat="1" ht="18.5" customHeight="1" spans="1:9">
      <c r="A1870" s="54"/>
      <c r="B1870" s="54"/>
      <c r="C1870" s="53" t="s">
        <v>486</v>
      </c>
      <c r="D1870" s="53" t="s">
        <v>3680</v>
      </c>
      <c r="E1870" s="53" t="s">
        <v>2526</v>
      </c>
      <c r="F1870" s="53" t="s">
        <v>2525</v>
      </c>
      <c r="G1870" s="53" t="s">
        <v>1880</v>
      </c>
      <c r="H1870" s="53" t="s">
        <v>1865</v>
      </c>
      <c r="I1870" s="57">
        <v>2.5</v>
      </c>
    </row>
    <row r="1871" s="44" customFormat="1" ht="18.5" customHeight="1" spans="1:9">
      <c r="A1871" s="54"/>
      <c r="B1871" s="54"/>
      <c r="C1871" s="53" t="s">
        <v>3676</v>
      </c>
      <c r="D1871" s="53" t="s">
        <v>3678</v>
      </c>
      <c r="E1871" s="53" t="s">
        <v>2526</v>
      </c>
      <c r="F1871" s="53" t="s">
        <v>2525</v>
      </c>
      <c r="G1871" s="53" t="s">
        <v>1880</v>
      </c>
      <c r="H1871" s="53" t="s">
        <v>1865</v>
      </c>
      <c r="I1871" s="57">
        <v>1.5</v>
      </c>
    </row>
    <row r="1872" s="44" customFormat="1" ht="18.5" customHeight="1" spans="1:9">
      <c r="A1872" s="54"/>
      <c r="B1872" s="54"/>
      <c r="C1872" s="53" t="s">
        <v>486</v>
      </c>
      <c r="D1872" s="53" t="s">
        <v>3681</v>
      </c>
      <c r="E1872" s="53" t="s">
        <v>1902</v>
      </c>
      <c r="F1872" s="53" t="s">
        <v>1903</v>
      </c>
      <c r="G1872" s="53" t="s">
        <v>1880</v>
      </c>
      <c r="H1872" s="53" t="s">
        <v>1865</v>
      </c>
      <c r="I1872" s="57">
        <v>35</v>
      </c>
    </row>
    <row r="1873" s="44" customFormat="1" ht="18.5" customHeight="1" spans="1:9">
      <c r="A1873" s="54"/>
      <c r="B1873" s="54"/>
      <c r="C1873" s="53" t="s">
        <v>486</v>
      </c>
      <c r="D1873" s="53" t="s">
        <v>1812</v>
      </c>
      <c r="E1873" s="53" t="s">
        <v>1813</v>
      </c>
      <c r="F1873" s="53" t="s">
        <v>1812</v>
      </c>
      <c r="G1873" s="53" t="s">
        <v>1864</v>
      </c>
      <c r="H1873" s="53" t="s">
        <v>1865</v>
      </c>
      <c r="I1873" s="57">
        <v>3</v>
      </c>
    </row>
    <row r="1874" s="44" customFormat="1" ht="18.5" customHeight="1" spans="1:9">
      <c r="A1874" s="54"/>
      <c r="B1874" s="54"/>
      <c r="C1874" s="53" t="s">
        <v>486</v>
      </c>
      <c r="D1874" s="53" t="s">
        <v>1779</v>
      </c>
      <c r="E1874" s="53" t="s">
        <v>1801</v>
      </c>
      <c r="F1874" s="53" t="s">
        <v>1779</v>
      </c>
      <c r="G1874" s="53" t="s">
        <v>1880</v>
      </c>
      <c r="H1874" s="53" t="s">
        <v>1865</v>
      </c>
      <c r="I1874" s="57">
        <v>2</v>
      </c>
    </row>
    <row r="1875" s="44" customFormat="1" ht="18.5" customHeight="1" spans="1:9">
      <c r="A1875" s="54"/>
      <c r="B1875" s="54"/>
      <c r="C1875" s="53" t="s">
        <v>486</v>
      </c>
      <c r="D1875" s="53" t="s">
        <v>1779</v>
      </c>
      <c r="E1875" s="53" t="s">
        <v>1801</v>
      </c>
      <c r="F1875" s="53" t="s">
        <v>1779</v>
      </c>
      <c r="G1875" s="53" t="s">
        <v>1880</v>
      </c>
      <c r="H1875" s="53" t="s">
        <v>1865</v>
      </c>
      <c r="I1875" s="57">
        <v>0.5</v>
      </c>
    </row>
    <row r="1876" s="44" customFormat="1" ht="18.5" customHeight="1" spans="1:9">
      <c r="A1876" s="55"/>
      <c r="B1876" s="55"/>
      <c r="C1876" s="53" t="s">
        <v>486</v>
      </c>
      <c r="D1876" s="53" t="s">
        <v>1859</v>
      </c>
      <c r="E1876" s="53" t="s">
        <v>3682</v>
      </c>
      <c r="F1876" s="53" t="s">
        <v>3683</v>
      </c>
      <c r="G1876" s="53" t="s">
        <v>1880</v>
      </c>
      <c r="H1876" s="53" t="s">
        <v>1865</v>
      </c>
      <c r="I1876" s="57">
        <v>0.5</v>
      </c>
    </row>
    <row r="1877" s="44" customFormat="1" ht="18.5" customHeight="1" spans="1:9">
      <c r="A1877" s="52" t="s">
        <v>3684</v>
      </c>
      <c r="B1877" s="52" t="s">
        <v>401</v>
      </c>
      <c r="C1877" s="53" t="s">
        <v>486</v>
      </c>
      <c r="D1877" s="53" t="s">
        <v>1747</v>
      </c>
      <c r="E1877" s="53" t="s">
        <v>1746</v>
      </c>
      <c r="F1877" s="53" t="s">
        <v>1747</v>
      </c>
      <c r="G1877" s="53" t="s">
        <v>1747</v>
      </c>
      <c r="H1877" s="53" t="s">
        <v>1865</v>
      </c>
      <c r="I1877" s="57">
        <v>1</v>
      </c>
    </row>
    <row r="1878" s="44" customFormat="1" ht="18.5" customHeight="1" spans="1:9">
      <c r="A1878" s="54"/>
      <c r="B1878" s="54"/>
      <c r="C1878" s="53" t="s">
        <v>486</v>
      </c>
      <c r="D1878" s="53" t="s">
        <v>3685</v>
      </c>
      <c r="E1878" s="53" t="s">
        <v>1788</v>
      </c>
      <c r="F1878" s="53" t="s">
        <v>1787</v>
      </c>
      <c r="G1878" s="53" t="s">
        <v>3685</v>
      </c>
      <c r="H1878" s="53" t="s">
        <v>1865</v>
      </c>
      <c r="I1878" s="57">
        <v>1.5</v>
      </c>
    </row>
    <row r="1879" s="44" customFormat="1" ht="18.5" customHeight="1" spans="1:9">
      <c r="A1879" s="54"/>
      <c r="B1879" s="54"/>
      <c r="C1879" s="53" t="s">
        <v>486</v>
      </c>
      <c r="D1879" s="53" t="s">
        <v>1756</v>
      </c>
      <c r="E1879" s="53" t="s">
        <v>1755</v>
      </c>
      <c r="F1879" s="53" t="s">
        <v>1756</v>
      </c>
      <c r="G1879" s="53" t="s">
        <v>1756</v>
      </c>
      <c r="H1879" s="53" t="s">
        <v>1865</v>
      </c>
      <c r="I1879" s="57">
        <v>1</v>
      </c>
    </row>
    <row r="1880" s="44" customFormat="1" ht="18.5" customHeight="1" spans="1:9">
      <c r="A1880" s="54"/>
      <c r="B1880" s="54"/>
      <c r="C1880" s="53" t="s">
        <v>486</v>
      </c>
      <c r="D1880" s="53" t="s">
        <v>3686</v>
      </c>
      <c r="E1880" s="53" t="s">
        <v>2247</v>
      </c>
      <c r="F1880" s="53" t="s">
        <v>2248</v>
      </c>
      <c r="G1880" s="53" t="s">
        <v>3686</v>
      </c>
      <c r="H1880" s="53" t="s">
        <v>1865</v>
      </c>
      <c r="I1880" s="57">
        <v>0.1</v>
      </c>
    </row>
    <row r="1881" s="44" customFormat="1" ht="18.5" customHeight="1" spans="1:9">
      <c r="A1881" s="54"/>
      <c r="B1881" s="54"/>
      <c r="C1881" s="53" t="s">
        <v>486</v>
      </c>
      <c r="D1881" s="53" t="s">
        <v>1764</v>
      </c>
      <c r="E1881" s="53" t="s">
        <v>1879</v>
      </c>
      <c r="F1881" s="53" t="s">
        <v>1764</v>
      </c>
      <c r="G1881" s="53" t="s">
        <v>1764</v>
      </c>
      <c r="H1881" s="53" t="s">
        <v>1865</v>
      </c>
      <c r="I1881" s="57">
        <v>0.4</v>
      </c>
    </row>
    <row r="1882" s="44" customFormat="1" ht="18.5" customHeight="1" spans="1:9">
      <c r="A1882" s="54"/>
      <c r="B1882" s="54"/>
      <c r="C1882" s="53" t="s">
        <v>486</v>
      </c>
      <c r="D1882" s="53" t="s">
        <v>1758</v>
      </c>
      <c r="E1882" s="53" t="s">
        <v>1757</v>
      </c>
      <c r="F1882" s="53" t="s">
        <v>1758</v>
      </c>
      <c r="G1882" s="53" t="s">
        <v>1758</v>
      </c>
      <c r="H1882" s="53" t="s">
        <v>1865</v>
      </c>
      <c r="I1882" s="57">
        <v>0.4</v>
      </c>
    </row>
    <row r="1883" s="44" customFormat="1" ht="18.5" customHeight="1" spans="1:9">
      <c r="A1883" s="54"/>
      <c r="B1883" s="54"/>
      <c r="C1883" s="53" t="s">
        <v>486</v>
      </c>
      <c r="D1883" s="53" t="s">
        <v>1759</v>
      </c>
      <c r="E1883" s="53" t="s">
        <v>1760</v>
      </c>
      <c r="F1883" s="53" t="s">
        <v>1759</v>
      </c>
      <c r="G1883" s="53" t="s">
        <v>1759</v>
      </c>
      <c r="H1883" s="53" t="s">
        <v>1865</v>
      </c>
      <c r="I1883" s="57">
        <v>1.2</v>
      </c>
    </row>
    <row r="1884" s="44" customFormat="1" ht="18.5" customHeight="1" spans="1:9">
      <c r="A1884" s="54"/>
      <c r="B1884" s="54"/>
      <c r="C1884" s="53" t="s">
        <v>486</v>
      </c>
      <c r="D1884" s="53" t="s">
        <v>2152</v>
      </c>
      <c r="E1884" s="53" t="s">
        <v>2421</v>
      </c>
      <c r="F1884" s="53" t="s">
        <v>2422</v>
      </c>
      <c r="G1884" s="53" t="s">
        <v>2152</v>
      </c>
      <c r="H1884" s="53" t="s">
        <v>1865</v>
      </c>
      <c r="I1884" s="57">
        <v>0.5</v>
      </c>
    </row>
    <row r="1885" s="44" customFormat="1" ht="18.5" customHeight="1" spans="1:9">
      <c r="A1885" s="54"/>
      <c r="B1885" s="54"/>
      <c r="C1885" s="53" t="s">
        <v>486</v>
      </c>
      <c r="D1885" s="53" t="s">
        <v>1763</v>
      </c>
      <c r="E1885" s="53" t="s">
        <v>1762</v>
      </c>
      <c r="F1885" s="53" t="s">
        <v>1763</v>
      </c>
      <c r="G1885" s="53" t="s">
        <v>1763</v>
      </c>
      <c r="H1885" s="53" t="s">
        <v>1865</v>
      </c>
      <c r="I1885" s="57">
        <v>0.3</v>
      </c>
    </row>
    <row r="1886" s="44" customFormat="1" ht="18.5" customHeight="1" spans="1:9">
      <c r="A1886" s="54"/>
      <c r="B1886" s="54"/>
      <c r="C1886" s="53" t="s">
        <v>486</v>
      </c>
      <c r="D1886" s="53" t="s">
        <v>1874</v>
      </c>
      <c r="E1886" s="53" t="s">
        <v>1762</v>
      </c>
      <c r="F1886" s="53" t="s">
        <v>1763</v>
      </c>
      <c r="G1886" s="53" t="s">
        <v>1874</v>
      </c>
      <c r="H1886" s="53" t="s">
        <v>1865</v>
      </c>
      <c r="I1886" s="57">
        <v>1</v>
      </c>
    </row>
    <row r="1887" s="44" customFormat="1" ht="18.5" customHeight="1" spans="1:9">
      <c r="A1887" s="54"/>
      <c r="B1887" s="54"/>
      <c r="C1887" s="53" t="s">
        <v>486</v>
      </c>
      <c r="D1887" s="53" t="s">
        <v>2227</v>
      </c>
      <c r="E1887" s="53" t="s">
        <v>1765</v>
      </c>
      <c r="F1887" s="53" t="s">
        <v>1766</v>
      </c>
      <c r="G1887" s="53" t="s">
        <v>2227</v>
      </c>
      <c r="H1887" s="53" t="s">
        <v>1865</v>
      </c>
      <c r="I1887" s="57">
        <v>1.8</v>
      </c>
    </row>
    <row r="1888" s="44" customFormat="1" ht="18.5" customHeight="1" spans="1:9">
      <c r="A1888" s="54"/>
      <c r="B1888" s="54"/>
      <c r="C1888" s="53" t="s">
        <v>486</v>
      </c>
      <c r="D1888" s="53" t="s">
        <v>2061</v>
      </c>
      <c r="E1888" s="53" t="s">
        <v>1919</v>
      </c>
      <c r="F1888" s="53" t="s">
        <v>1920</v>
      </c>
      <c r="G1888" s="53" t="s">
        <v>2061</v>
      </c>
      <c r="H1888" s="53" t="s">
        <v>1865</v>
      </c>
      <c r="I1888" s="57">
        <v>5</v>
      </c>
    </row>
    <row r="1889" s="44" customFormat="1" ht="18.5" customHeight="1" spans="1:9">
      <c r="A1889" s="54"/>
      <c r="B1889" s="54"/>
      <c r="C1889" s="53" t="s">
        <v>486</v>
      </c>
      <c r="D1889" s="53" t="s">
        <v>2364</v>
      </c>
      <c r="E1889" s="53" t="s">
        <v>1927</v>
      </c>
      <c r="F1889" s="53" t="s">
        <v>1928</v>
      </c>
      <c r="G1889" s="53" t="s">
        <v>2364</v>
      </c>
      <c r="H1889" s="53" t="s">
        <v>1865</v>
      </c>
      <c r="I1889" s="57">
        <v>0.2</v>
      </c>
    </row>
    <row r="1890" s="44" customFormat="1" ht="18.5" customHeight="1" spans="1:9">
      <c r="A1890" s="54"/>
      <c r="B1890" s="54"/>
      <c r="C1890" s="53" t="s">
        <v>486</v>
      </c>
      <c r="D1890" s="53" t="s">
        <v>2364</v>
      </c>
      <c r="E1890" s="53" t="s">
        <v>1927</v>
      </c>
      <c r="F1890" s="53" t="s">
        <v>1928</v>
      </c>
      <c r="G1890" s="53" t="s">
        <v>2364</v>
      </c>
      <c r="H1890" s="53" t="s">
        <v>1865</v>
      </c>
      <c r="I1890" s="57">
        <v>0.3</v>
      </c>
    </row>
    <row r="1891" s="44" customFormat="1" ht="18.5" customHeight="1" spans="1:9">
      <c r="A1891" s="54"/>
      <c r="B1891" s="54"/>
      <c r="C1891" s="53" t="s">
        <v>486</v>
      </c>
      <c r="D1891" s="53" t="s">
        <v>3687</v>
      </c>
      <c r="E1891" s="53" t="s">
        <v>1770</v>
      </c>
      <c r="F1891" s="53" t="s">
        <v>1771</v>
      </c>
      <c r="G1891" s="53" t="s">
        <v>3687</v>
      </c>
      <c r="H1891" s="53" t="s">
        <v>1865</v>
      </c>
      <c r="I1891" s="57">
        <v>0.1</v>
      </c>
    </row>
    <row r="1892" s="44" customFormat="1" ht="18.5" customHeight="1" spans="1:9">
      <c r="A1892" s="54"/>
      <c r="B1892" s="54"/>
      <c r="C1892" s="53" t="s">
        <v>486</v>
      </c>
      <c r="D1892" s="53" t="s">
        <v>1769</v>
      </c>
      <c r="E1892" s="53" t="s">
        <v>1770</v>
      </c>
      <c r="F1892" s="53" t="s">
        <v>1771</v>
      </c>
      <c r="G1892" s="53" t="s">
        <v>1769</v>
      </c>
      <c r="H1892" s="53" t="s">
        <v>1865</v>
      </c>
      <c r="I1892" s="57">
        <v>0.1</v>
      </c>
    </row>
    <row r="1893" s="44" customFormat="1" ht="18.5" customHeight="1" spans="1:9">
      <c r="A1893" s="54"/>
      <c r="B1893" s="54"/>
      <c r="C1893" s="53" t="s">
        <v>486</v>
      </c>
      <c r="D1893" s="53" t="s">
        <v>3688</v>
      </c>
      <c r="E1893" s="53" t="s">
        <v>1770</v>
      </c>
      <c r="F1893" s="53" t="s">
        <v>1771</v>
      </c>
      <c r="G1893" s="53" t="s">
        <v>3688</v>
      </c>
      <c r="H1893" s="53" t="s">
        <v>1865</v>
      </c>
      <c r="I1893" s="57">
        <v>1</v>
      </c>
    </row>
    <row r="1894" s="44" customFormat="1" ht="18.5" customHeight="1" spans="1:9">
      <c r="A1894" s="54"/>
      <c r="B1894" s="54"/>
      <c r="C1894" s="53" t="s">
        <v>486</v>
      </c>
      <c r="D1894" s="53" t="s">
        <v>1791</v>
      </c>
      <c r="E1894" s="53" t="s">
        <v>1809</v>
      </c>
      <c r="F1894" s="53" t="s">
        <v>1810</v>
      </c>
      <c r="G1894" s="53" t="s">
        <v>1791</v>
      </c>
      <c r="H1894" s="53" t="s">
        <v>1865</v>
      </c>
      <c r="I1894" s="57">
        <v>0.5</v>
      </c>
    </row>
    <row r="1895" s="44" customFormat="1" ht="18.5" customHeight="1" spans="1:9">
      <c r="A1895" s="54"/>
      <c r="B1895" s="54"/>
      <c r="C1895" s="53" t="s">
        <v>486</v>
      </c>
      <c r="D1895" s="53" t="s">
        <v>2071</v>
      </c>
      <c r="E1895" s="53" t="s">
        <v>2072</v>
      </c>
      <c r="F1895" s="53" t="s">
        <v>2071</v>
      </c>
      <c r="G1895" s="53" t="s">
        <v>2071</v>
      </c>
      <c r="H1895" s="53" t="s">
        <v>1865</v>
      </c>
      <c r="I1895" s="57">
        <v>0.4</v>
      </c>
    </row>
    <row r="1896" s="44" customFormat="1" ht="18.5" customHeight="1" spans="1:9">
      <c r="A1896" s="54"/>
      <c r="B1896" s="54"/>
      <c r="C1896" s="53" t="s">
        <v>486</v>
      </c>
      <c r="D1896" s="53" t="s">
        <v>3689</v>
      </c>
      <c r="E1896" s="53" t="s">
        <v>1792</v>
      </c>
      <c r="F1896" s="53" t="s">
        <v>1782</v>
      </c>
      <c r="G1896" s="53" t="s">
        <v>3689</v>
      </c>
      <c r="H1896" s="53" t="s">
        <v>1865</v>
      </c>
      <c r="I1896" s="57">
        <v>0.1</v>
      </c>
    </row>
    <row r="1897" s="44" customFormat="1" ht="18.5" customHeight="1" spans="1:9">
      <c r="A1897" s="54"/>
      <c r="B1897" s="54"/>
      <c r="C1897" s="53" t="s">
        <v>486</v>
      </c>
      <c r="D1897" s="53" t="s">
        <v>3690</v>
      </c>
      <c r="E1897" s="53" t="s">
        <v>1792</v>
      </c>
      <c r="F1897" s="53" t="s">
        <v>1782</v>
      </c>
      <c r="G1897" s="53" t="s">
        <v>3690</v>
      </c>
      <c r="H1897" s="53" t="s">
        <v>1865</v>
      </c>
      <c r="I1897" s="57">
        <v>0.1</v>
      </c>
    </row>
    <row r="1898" s="44" customFormat="1" ht="18.5" customHeight="1" spans="1:9">
      <c r="A1898" s="54"/>
      <c r="B1898" s="54"/>
      <c r="C1898" s="53" t="s">
        <v>486</v>
      </c>
      <c r="D1898" s="53" t="s">
        <v>3691</v>
      </c>
      <c r="E1898" s="53" t="s">
        <v>1792</v>
      </c>
      <c r="F1898" s="53" t="s">
        <v>1782</v>
      </c>
      <c r="G1898" s="53" t="s">
        <v>3691</v>
      </c>
      <c r="H1898" s="53" t="s">
        <v>1865</v>
      </c>
      <c r="I1898" s="57">
        <v>0.2</v>
      </c>
    </row>
    <row r="1899" s="44" customFormat="1" ht="18.5" customHeight="1" spans="1:9">
      <c r="A1899" s="54"/>
      <c r="B1899" s="54"/>
      <c r="C1899" s="53" t="s">
        <v>486</v>
      </c>
      <c r="D1899" s="53" t="s">
        <v>3692</v>
      </c>
      <c r="E1899" s="53" t="s">
        <v>1792</v>
      </c>
      <c r="F1899" s="53" t="s">
        <v>1782</v>
      </c>
      <c r="G1899" s="53" t="s">
        <v>3692</v>
      </c>
      <c r="H1899" s="53" t="s">
        <v>1865</v>
      </c>
      <c r="I1899" s="57">
        <v>0.1</v>
      </c>
    </row>
    <row r="1900" s="44" customFormat="1" ht="18.5" customHeight="1" spans="1:9">
      <c r="A1900" s="54"/>
      <c r="B1900" s="54"/>
      <c r="C1900" s="53" t="s">
        <v>486</v>
      </c>
      <c r="D1900" s="53" t="s">
        <v>3693</v>
      </c>
      <c r="E1900" s="53" t="s">
        <v>1794</v>
      </c>
      <c r="F1900" s="53" t="s">
        <v>1795</v>
      </c>
      <c r="G1900" s="53" t="s">
        <v>3693</v>
      </c>
      <c r="H1900" s="53" t="s">
        <v>1865</v>
      </c>
      <c r="I1900" s="57">
        <v>0.6</v>
      </c>
    </row>
    <row r="1901" s="44" customFormat="1" ht="18.5" customHeight="1" spans="1:9">
      <c r="A1901" s="54"/>
      <c r="B1901" s="54"/>
      <c r="C1901" s="53" t="s">
        <v>486</v>
      </c>
      <c r="D1901" s="53" t="s">
        <v>3694</v>
      </c>
      <c r="E1901" s="53" t="s">
        <v>1797</v>
      </c>
      <c r="F1901" s="53" t="s">
        <v>1796</v>
      </c>
      <c r="G1901" s="53" t="s">
        <v>3694</v>
      </c>
      <c r="H1901" s="53" t="s">
        <v>1865</v>
      </c>
      <c r="I1901" s="57">
        <v>1.8</v>
      </c>
    </row>
    <row r="1902" s="44" customFormat="1" ht="18.5" customHeight="1" spans="1:9">
      <c r="A1902" s="54"/>
      <c r="B1902" s="54"/>
      <c r="C1902" s="53" t="s">
        <v>486</v>
      </c>
      <c r="D1902" s="53" t="s">
        <v>1972</v>
      </c>
      <c r="E1902" s="53" t="s">
        <v>1971</v>
      </c>
      <c r="F1902" s="53" t="s">
        <v>1972</v>
      </c>
      <c r="G1902" s="53" t="s">
        <v>1972</v>
      </c>
      <c r="H1902" s="53" t="s">
        <v>1865</v>
      </c>
      <c r="I1902" s="57">
        <v>2.4</v>
      </c>
    </row>
    <row r="1903" s="44" customFormat="1" ht="18.5" customHeight="1" spans="1:9">
      <c r="A1903" s="54"/>
      <c r="B1903" s="54"/>
      <c r="C1903" s="53" t="s">
        <v>486</v>
      </c>
      <c r="D1903" s="53" t="s">
        <v>2391</v>
      </c>
      <c r="E1903" s="53" t="s">
        <v>1799</v>
      </c>
      <c r="F1903" s="53" t="s">
        <v>1798</v>
      </c>
      <c r="G1903" s="53" t="s">
        <v>2391</v>
      </c>
      <c r="H1903" s="53" t="s">
        <v>1865</v>
      </c>
      <c r="I1903" s="57">
        <v>0.6</v>
      </c>
    </row>
    <row r="1904" s="44" customFormat="1" ht="18.5" customHeight="1" spans="1:9">
      <c r="A1904" s="54"/>
      <c r="B1904" s="54"/>
      <c r="C1904" s="53" t="s">
        <v>486</v>
      </c>
      <c r="D1904" s="53" t="s">
        <v>3695</v>
      </c>
      <c r="E1904" s="53" t="s">
        <v>1799</v>
      </c>
      <c r="F1904" s="53" t="s">
        <v>1798</v>
      </c>
      <c r="G1904" s="53" t="s">
        <v>3695</v>
      </c>
      <c r="H1904" s="53" t="s">
        <v>1865</v>
      </c>
      <c r="I1904" s="57">
        <v>0.5</v>
      </c>
    </row>
    <row r="1905" s="44" customFormat="1" ht="18.5" customHeight="1" spans="1:9">
      <c r="A1905" s="54"/>
      <c r="B1905" s="54"/>
      <c r="C1905" s="53" t="s">
        <v>486</v>
      </c>
      <c r="D1905" s="53" t="s">
        <v>3678</v>
      </c>
      <c r="E1905" s="53" t="s">
        <v>2526</v>
      </c>
      <c r="F1905" s="53" t="s">
        <v>2525</v>
      </c>
      <c r="G1905" s="53" t="s">
        <v>3678</v>
      </c>
      <c r="H1905" s="53" t="s">
        <v>1865</v>
      </c>
      <c r="I1905" s="57">
        <v>2</v>
      </c>
    </row>
    <row r="1906" s="44" customFormat="1" ht="18.5" customHeight="1" spans="1:9">
      <c r="A1906" s="54"/>
      <c r="B1906" s="54"/>
      <c r="C1906" s="53" t="s">
        <v>486</v>
      </c>
      <c r="D1906" s="53" t="s">
        <v>3696</v>
      </c>
      <c r="E1906" s="53" t="s">
        <v>2526</v>
      </c>
      <c r="F1906" s="53" t="s">
        <v>2525</v>
      </c>
      <c r="G1906" s="53" t="s">
        <v>3696</v>
      </c>
      <c r="H1906" s="53" t="s">
        <v>1865</v>
      </c>
      <c r="I1906" s="57">
        <v>1.5</v>
      </c>
    </row>
    <row r="1907" s="44" customFormat="1" ht="18.5" customHeight="1" spans="1:9">
      <c r="A1907" s="54"/>
      <c r="B1907" s="54"/>
      <c r="C1907" s="53" t="s">
        <v>3697</v>
      </c>
      <c r="D1907" s="53" t="s">
        <v>1859</v>
      </c>
      <c r="E1907" s="53" t="s">
        <v>2526</v>
      </c>
      <c r="F1907" s="53" t="s">
        <v>2525</v>
      </c>
      <c r="G1907" s="53" t="s">
        <v>1859</v>
      </c>
      <c r="H1907" s="53" t="s">
        <v>1865</v>
      </c>
      <c r="I1907" s="57">
        <v>10</v>
      </c>
    </row>
    <row r="1908" s="44" customFormat="1" ht="18.5" customHeight="1" spans="1:9">
      <c r="A1908" s="54"/>
      <c r="B1908" s="54"/>
      <c r="C1908" s="53" t="s">
        <v>486</v>
      </c>
      <c r="D1908" s="53" t="s">
        <v>3030</v>
      </c>
      <c r="E1908" s="53" t="s">
        <v>1932</v>
      </c>
      <c r="F1908" s="53" t="s">
        <v>1933</v>
      </c>
      <c r="G1908" s="53" t="s">
        <v>3030</v>
      </c>
      <c r="H1908" s="53" t="s">
        <v>1865</v>
      </c>
      <c r="I1908" s="57">
        <v>0.1</v>
      </c>
    </row>
    <row r="1909" s="44" customFormat="1" ht="18.5" customHeight="1" spans="1:9">
      <c r="A1909" s="54"/>
      <c r="B1909" s="54"/>
      <c r="C1909" s="53" t="s">
        <v>486</v>
      </c>
      <c r="D1909" s="53" t="s">
        <v>1812</v>
      </c>
      <c r="E1909" s="53" t="s">
        <v>1813</v>
      </c>
      <c r="F1909" s="53" t="s">
        <v>1812</v>
      </c>
      <c r="G1909" s="53" t="s">
        <v>1812</v>
      </c>
      <c r="H1909" s="53" t="s">
        <v>1865</v>
      </c>
      <c r="I1909" s="57">
        <v>1.7</v>
      </c>
    </row>
    <row r="1910" s="44" customFormat="1" ht="18.5" customHeight="1" spans="1:9">
      <c r="A1910" s="55"/>
      <c r="B1910" s="55"/>
      <c r="C1910" s="53" t="s">
        <v>486</v>
      </c>
      <c r="D1910" s="53" t="s">
        <v>1779</v>
      </c>
      <c r="E1910" s="53" t="s">
        <v>1801</v>
      </c>
      <c r="F1910" s="53" t="s">
        <v>1779</v>
      </c>
      <c r="G1910" s="53" t="s">
        <v>1779</v>
      </c>
      <c r="H1910" s="53" t="s">
        <v>1865</v>
      </c>
      <c r="I1910" s="57">
        <v>0.1</v>
      </c>
    </row>
    <row r="1911" s="44" customFormat="1" ht="18.5" customHeight="1" spans="1:9">
      <c r="A1911" s="52" t="s">
        <v>3698</v>
      </c>
      <c r="B1911" s="52" t="s">
        <v>403</v>
      </c>
      <c r="C1911" s="53" t="s">
        <v>3699</v>
      </c>
      <c r="D1911" s="53" t="s">
        <v>3700</v>
      </c>
      <c r="E1911" s="53" t="s">
        <v>1746</v>
      </c>
      <c r="F1911" s="53" t="s">
        <v>1747</v>
      </c>
      <c r="G1911" s="53" t="s">
        <v>3701</v>
      </c>
      <c r="H1911" s="53" t="s">
        <v>1754</v>
      </c>
      <c r="I1911" s="57">
        <v>1.5</v>
      </c>
    </row>
    <row r="1912" s="44" customFormat="1" ht="18.5" customHeight="1" spans="1:9">
      <c r="A1912" s="54"/>
      <c r="B1912" s="54"/>
      <c r="C1912" s="53" t="s">
        <v>486</v>
      </c>
      <c r="D1912" s="53" t="s">
        <v>3700</v>
      </c>
      <c r="E1912" s="53" t="s">
        <v>1746</v>
      </c>
      <c r="F1912" s="53" t="s">
        <v>1747</v>
      </c>
      <c r="G1912" s="53" t="s">
        <v>3701</v>
      </c>
      <c r="H1912" s="53" t="s">
        <v>2154</v>
      </c>
      <c r="I1912" s="57">
        <v>2</v>
      </c>
    </row>
    <row r="1913" s="44" customFormat="1" ht="18.5" customHeight="1" spans="1:9">
      <c r="A1913" s="54"/>
      <c r="B1913" s="54"/>
      <c r="C1913" s="53" t="s">
        <v>486</v>
      </c>
      <c r="D1913" s="53" t="s">
        <v>3700</v>
      </c>
      <c r="E1913" s="53" t="s">
        <v>1746</v>
      </c>
      <c r="F1913" s="53" t="s">
        <v>1747</v>
      </c>
      <c r="G1913" s="53" t="s">
        <v>3701</v>
      </c>
      <c r="H1913" s="53" t="s">
        <v>2154</v>
      </c>
      <c r="I1913" s="57">
        <v>0.4</v>
      </c>
    </row>
    <row r="1914" s="44" customFormat="1" ht="18.5" customHeight="1" spans="1:9">
      <c r="A1914" s="54"/>
      <c r="B1914" s="54"/>
      <c r="C1914" s="53" t="s">
        <v>486</v>
      </c>
      <c r="D1914" s="53" t="s">
        <v>3702</v>
      </c>
      <c r="E1914" s="53" t="s">
        <v>1788</v>
      </c>
      <c r="F1914" s="53" t="s">
        <v>1787</v>
      </c>
      <c r="G1914" s="53" t="s">
        <v>3703</v>
      </c>
      <c r="H1914" s="53" t="s">
        <v>1842</v>
      </c>
      <c r="I1914" s="57">
        <v>0.7</v>
      </c>
    </row>
    <row r="1915" s="44" customFormat="1" ht="18.5" customHeight="1" spans="1:9">
      <c r="A1915" s="54"/>
      <c r="B1915" s="54"/>
      <c r="C1915" s="53" t="s">
        <v>3699</v>
      </c>
      <c r="D1915" s="53" t="s">
        <v>3702</v>
      </c>
      <c r="E1915" s="53" t="s">
        <v>1788</v>
      </c>
      <c r="F1915" s="53" t="s">
        <v>1787</v>
      </c>
      <c r="G1915" s="53" t="s">
        <v>3703</v>
      </c>
      <c r="H1915" s="53" t="s">
        <v>1754</v>
      </c>
      <c r="I1915" s="57">
        <v>0.7</v>
      </c>
    </row>
    <row r="1916" s="44" customFormat="1" ht="18.5" customHeight="1" spans="1:9">
      <c r="A1916" s="54"/>
      <c r="B1916" s="54"/>
      <c r="C1916" s="53" t="s">
        <v>486</v>
      </c>
      <c r="D1916" s="53" t="s">
        <v>3704</v>
      </c>
      <c r="E1916" s="53" t="s">
        <v>1875</v>
      </c>
      <c r="F1916" s="53" t="s">
        <v>1874</v>
      </c>
      <c r="G1916" s="53" t="s">
        <v>3705</v>
      </c>
      <c r="H1916" s="53" t="s">
        <v>2154</v>
      </c>
      <c r="I1916" s="57">
        <v>1.5</v>
      </c>
    </row>
    <row r="1917" s="44" customFormat="1" ht="18.5" customHeight="1" spans="1:9">
      <c r="A1917" s="54"/>
      <c r="B1917" s="54"/>
      <c r="C1917" s="53" t="s">
        <v>3699</v>
      </c>
      <c r="D1917" s="53" t="s">
        <v>3706</v>
      </c>
      <c r="E1917" s="53" t="s">
        <v>1755</v>
      </c>
      <c r="F1917" s="53" t="s">
        <v>1756</v>
      </c>
      <c r="G1917" s="53" t="s">
        <v>3707</v>
      </c>
      <c r="H1917" s="53" t="s">
        <v>3708</v>
      </c>
      <c r="I1917" s="57">
        <v>0.5</v>
      </c>
    </row>
    <row r="1918" s="44" customFormat="1" ht="18.5" customHeight="1" spans="1:9">
      <c r="A1918" s="54"/>
      <c r="B1918" s="54"/>
      <c r="C1918" s="53" t="s">
        <v>486</v>
      </c>
      <c r="D1918" s="53" t="s">
        <v>3706</v>
      </c>
      <c r="E1918" s="53" t="s">
        <v>1755</v>
      </c>
      <c r="F1918" s="53" t="s">
        <v>1756</v>
      </c>
      <c r="G1918" s="53" t="s">
        <v>3707</v>
      </c>
      <c r="H1918" s="53" t="s">
        <v>2154</v>
      </c>
      <c r="I1918" s="57">
        <v>2.5</v>
      </c>
    </row>
    <row r="1919" s="44" customFormat="1" ht="18.5" customHeight="1" spans="1:9">
      <c r="A1919" s="54"/>
      <c r="B1919" s="54"/>
      <c r="C1919" s="53" t="s">
        <v>486</v>
      </c>
      <c r="D1919" s="53" t="s">
        <v>3709</v>
      </c>
      <c r="E1919" s="53" t="s">
        <v>2247</v>
      </c>
      <c r="F1919" s="53" t="s">
        <v>2248</v>
      </c>
      <c r="G1919" s="53" t="s">
        <v>3710</v>
      </c>
      <c r="H1919" s="53" t="s">
        <v>2154</v>
      </c>
      <c r="I1919" s="57">
        <v>0.8</v>
      </c>
    </row>
    <row r="1920" s="44" customFormat="1" ht="18.5" customHeight="1" spans="1:9">
      <c r="A1920" s="54"/>
      <c r="B1920" s="54"/>
      <c r="C1920" s="53" t="s">
        <v>486</v>
      </c>
      <c r="D1920" s="53" t="s">
        <v>2894</v>
      </c>
      <c r="E1920" s="53" t="s">
        <v>1879</v>
      </c>
      <c r="F1920" s="53" t="s">
        <v>1764</v>
      </c>
      <c r="G1920" s="53" t="s">
        <v>3711</v>
      </c>
      <c r="H1920" s="53" t="s">
        <v>2154</v>
      </c>
      <c r="I1920" s="57">
        <v>0.6</v>
      </c>
    </row>
    <row r="1921" s="44" customFormat="1" ht="18.5" customHeight="1" spans="1:9">
      <c r="A1921" s="54"/>
      <c r="B1921" s="54"/>
      <c r="C1921" s="53" t="s">
        <v>486</v>
      </c>
      <c r="D1921" s="53" t="s">
        <v>3712</v>
      </c>
      <c r="E1921" s="53" t="s">
        <v>1757</v>
      </c>
      <c r="F1921" s="53" t="s">
        <v>1758</v>
      </c>
      <c r="G1921" s="53" t="s">
        <v>3713</v>
      </c>
      <c r="H1921" s="53" t="s">
        <v>2154</v>
      </c>
      <c r="I1921" s="57">
        <v>2.5</v>
      </c>
    </row>
    <row r="1922" s="44" customFormat="1" ht="18.5" customHeight="1" spans="1:9">
      <c r="A1922" s="54"/>
      <c r="B1922" s="54"/>
      <c r="C1922" s="53" t="s">
        <v>3699</v>
      </c>
      <c r="D1922" s="53" t="s">
        <v>3712</v>
      </c>
      <c r="E1922" s="53" t="s">
        <v>1757</v>
      </c>
      <c r="F1922" s="53" t="s">
        <v>1758</v>
      </c>
      <c r="G1922" s="53" t="s">
        <v>3713</v>
      </c>
      <c r="H1922" s="53" t="s">
        <v>3708</v>
      </c>
      <c r="I1922" s="57">
        <v>2.5</v>
      </c>
    </row>
    <row r="1923" s="44" customFormat="1" ht="18.5" customHeight="1" spans="1:9">
      <c r="A1923" s="54"/>
      <c r="B1923" s="54"/>
      <c r="C1923" s="53" t="s">
        <v>3699</v>
      </c>
      <c r="D1923" s="53" t="s">
        <v>3714</v>
      </c>
      <c r="E1923" s="53" t="s">
        <v>1885</v>
      </c>
      <c r="F1923" s="53" t="s">
        <v>1884</v>
      </c>
      <c r="G1923" s="53" t="s">
        <v>3715</v>
      </c>
      <c r="H1923" s="53" t="s">
        <v>3716</v>
      </c>
      <c r="I1923" s="57">
        <v>3</v>
      </c>
    </row>
    <row r="1924" s="44" customFormat="1" ht="18.5" customHeight="1" spans="1:9">
      <c r="A1924" s="54"/>
      <c r="B1924" s="54"/>
      <c r="C1924" s="53" t="s">
        <v>486</v>
      </c>
      <c r="D1924" s="53" t="s">
        <v>3714</v>
      </c>
      <c r="E1924" s="53" t="s">
        <v>1885</v>
      </c>
      <c r="F1924" s="53" t="s">
        <v>1884</v>
      </c>
      <c r="G1924" s="53" t="s">
        <v>3715</v>
      </c>
      <c r="H1924" s="53" t="s">
        <v>2154</v>
      </c>
      <c r="I1924" s="57">
        <v>8.5</v>
      </c>
    </row>
    <row r="1925" s="44" customFormat="1" ht="18.5" customHeight="1" spans="1:9">
      <c r="A1925" s="54"/>
      <c r="B1925" s="54"/>
      <c r="C1925" s="53" t="s">
        <v>486</v>
      </c>
      <c r="D1925" s="53" t="s">
        <v>3717</v>
      </c>
      <c r="E1925" s="53" t="s">
        <v>1762</v>
      </c>
      <c r="F1925" s="53" t="s">
        <v>1763</v>
      </c>
      <c r="G1925" s="53" t="s">
        <v>3718</v>
      </c>
      <c r="H1925" s="53" t="s">
        <v>2154</v>
      </c>
      <c r="I1925" s="57">
        <v>0.4</v>
      </c>
    </row>
    <row r="1926" s="44" customFormat="1" ht="18.5" customHeight="1" spans="1:9">
      <c r="A1926" s="54"/>
      <c r="B1926" s="54"/>
      <c r="C1926" s="53" t="s">
        <v>486</v>
      </c>
      <c r="D1926" s="53" t="s">
        <v>3719</v>
      </c>
      <c r="E1926" s="53" t="s">
        <v>1767</v>
      </c>
      <c r="F1926" s="53" t="s">
        <v>1768</v>
      </c>
      <c r="G1926" s="53" t="s">
        <v>3720</v>
      </c>
      <c r="H1926" s="53" t="s">
        <v>2204</v>
      </c>
      <c r="I1926" s="57">
        <v>3</v>
      </c>
    </row>
    <row r="1927" s="44" customFormat="1" ht="18.5" customHeight="1" spans="1:9">
      <c r="A1927" s="54"/>
      <c r="B1927" s="54"/>
      <c r="C1927" s="53" t="s">
        <v>3699</v>
      </c>
      <c r="D1927" s="53" t="s">
        <v>3719</v>
      </c>
      <c r="E1927" s="53" t="s">
        <v>1767</v>
      </c>
      <c r="F1927" s="53" t="s">
        <v>1768</v>
      </c>
      <c r="G1927" s="53" t="s">
        <v>3720</v>
      </c>
      <c r="H1927" s="53" t="s">
        <v>3708</v>
      </c>
      <c r="I1927" s="57">
        <v>1.2</v>
      </c>
    </row>
    <row r="1928" s="44" customFormat="1" ht="18.5" customHeight="1" spans="1:9">
      <c r="A1928" s="54"/>
      <c r="B1928" s="54"/>
      <c r="C1928" s="53" t="s">
        <v>486</v>
      </c>
      <c r="D1928" s="53" t="s">
        <v>3721</v>
      </c>
      <c r="E1928" s="53" t="s">
        <v>1919</v>
      </c>
      <c r="F1928" s="53" t="s">
        <v>1920</v>
      </c>
      <c r="G1928" s="53" t="s">
        <v>3722</v>
      </c>
      <c r="H1928" s="53" t="s">
        <v>2154</v>
      </c>
      <c r="I1928" s="57">
        <v>7.62</v>
      </c>
    </row>
    <row r="1929" s="44" customFormat="1" ht="18.5" customHeight="1" spans="1:9">
      <c r="A1929" s="54"/>
      <c r="B1929" s="54"/>
      <c r="C1929" s="53" t="s">
        <v>486</v>
      </c>
      <c r="D1929" s="53" t="s">
        <v>3721</v>
      </c>
      <c r="E1929" s="53" t="s">
        <v>1923</v>
      </c>
      <c r="F1929" s="53" t="s">
        <v>1924</v>
      </c>
      <c r="G1929" s="53" t="s">
        <v>3722</v>
      </c>
      <c r="H1929" s="53" t="s">
        <v>2154</v>
      </c>
      <c r="I1929" s="57">
        <v>4.118</v>
      </c>
    </row>
    <row r="1930" s="44" customFormat="1" ht="18.5" customHeight="1" spans="1:9">
      <c r="A1930" s="54"/>
      <c r="B1930" s="54"/>
      <c r="C1930" s="53" t="s">
        <v>486</v>
      </c>
      <c r="D1930" s="53" t="s">
        <v>3721</v>
      </c>
      <c r="E1930" s="53" t="s">
        <v>1844</v>
      </c>
      <c r="F1930" s="53" t="s">
        <v>1845</v>
      </c>
      <c r="G1930" s="53" t="s">
        <v>3722</v>
      </c>
      <c r="H1930" s="53" t="s">
        <v>2154</v>
      </c>
      <c r="I1930" s="57">
        <v>2.88</v>
      </c>
    </row>
    <row r="1931" s="44" customFormat="1" ht="18.5" customHeight="1" spans="1:9">
      <c r="A1931" s="54"/>
      <c r="B1931" s="54"/>
      <c r="C1931" s="53" t="s">
        <v>486</v>
      </c>
      <c r="D1931" s="53" t="s">
        <v>3721</v>
      </c>
      <c r="E1931" s="53" t="s">
        <v>1927</v>
      </c>
      <c r="F1931" s="53" t="s">
        <v>1928</v>
      </c>
      <c r="G1931" s="53" t="s">
        <v>3722</v>
      </c>
      <c r="H1931" s="53" t="s">
        <v>2154</v>
      </c>
      <c r="I1931" s="57">
        <v>4.056</v>
      </c>
    </row>
    <row r="1932" s="44" customFormat="1" ht="18.5" customHeight="1" spans="1:9">
      <c r="A1932" s="54"/>
      <c r="B1932" s="54"/>
      <c r="C1932" s="53" t="s">
        <v>486</v>
      </c>
      <c r="D1932" s="53" t="s">
        <v>3723</v>
      </c>
      <c r="E1932" s="53" t="s">
        <v>1809</v>
      </c>
      <c r="F1932" s="53" t="s">
        <v>1810</v>
      </c>
      <c r="G1932" s="53" t="s">
        <v>3724</v>
      </c>
      <c r="H1932" s="53" t="s">
        <v>2204</v>
      </c>
      <c r="I1932" s="57">
        <v>1.5</v>
      </c>
    </row>
    <row r="1933" s="44" customFormat="1" ht="18.5" customHeight="1" spans="1:9">
      <c r="A1933" s="54"/>
      <c r="B1933" s="54"/>
      <c r="C1933" s="53" t="s">
        <v>3699</v>
      </c>
      <c r="D1933" s="53" t="s">
        <v>1782</v>
      </c>
      <c r="E1933" s="53" t="s">
        <v>1792</v>
      </c>
      <c r="F1933" s="53" t="s">
        <v>1782</v>
      </c>
      <c r="G1933" s="53" t="s">
        <v>3725</v>
      </c>
      <c r="H1933" s="53" t="s">
        <v>1754</v>
      </c>
      <c r="I1933" s="57">
        <v>10</v>
      </c>
    </row>
    <row r="1934" s="44" customFormat="1" ht="18.5" customHeight="1" spans="1:9">
      <c r="A1934" s="54"/>
      <c r="B1934" s="54"/>
      <c r="C1934" s="53" t="s">
        <v>486</v>
      </c>
      <c r="D1934" s="53" t="s">
        <v>1782</v>
      </c>
      <c r="E1934" s="53" t="s">
        <v>1792</v>
      </c>
      <c r="F1934" s="53" t="s">
        <v>1782</v>
      </c>
      <c r="G1934" s="53" t="s">
        <v>3725</v>
      </c>
      <c r="H1934" s="53" t="s">
        <v>1842</v>
      </c>
      <c r="I1934" s="57">
        <v>15</v>
      </c>
    </row>
    <row r="1935" s="44" customFormat="1" ht="18.5" customHeight="1" spans="1:9">
      <c r="A1935" s="54"/>
      <c r="B1935" s="54"/>
      <c r="C1935" s="53" t="s">
        <v>486</v>
      </c>
      <c r="D1935" s="53" t="s">
        <v>1933</v>
      </c>
      <c r="E1935" s="53" t="s">
        <v>1932</v>
      </c>
      <c r="F1935" s="53" t="s">
        <v>1933</v>
      </c>
      <c r="G1935" s="53" t="s">
        <v>3726</v>
      </c>
      <c r="H1935" s="53" t="s">
        <v>2204</v>
      </c>
      <c r="I1935" s="57">
        <v>4</v>
      </c>
    </row>
    <row r="1936" s="44" customFormat="1" ht="18.5" customHeight="1" spans="1:9">
      <c r="A1936" s="54"/>
      <c r="B1936" s="54"/>
      <c r="C1936" s="53" t="s">
        <v>486</v>
      </c>
      <c r="D1936" s="53" t="s">
        <v>1779</v>
      </c>
      <c r="E1936" s="53" t="s">
        <v>1801</v>
      </c>
      <c r="F1936" s="53" t="s">
        <v>1779</v>
      </c>
      <c r="G1936" s="53" t="s">
        <v>3727</v>
      </c>
      <c r="H1936" s="53" t="s">
        <v>2154</v>
      </c>
      <c r="I1936" s="57">
        <v>2</v>
      </c>
    </row>
    <row r="1937" s="44" customFormat="1" ht="18.5" customHeight="1" spans="1:9">
      <c r="A1937" s="54"/>
      <c r="B1937" s="54"/>
      <c r="C1937" s="53" t="s">
        <v>486</v>
      </c>
      <c r="D1937" s="53" t="s">
        <v>3728</v>
      </c>
      <c r="E1937" s="53" t="s">
        <v>1860</v>
      </c>
      <c r="F1937" s="53" t="s">
        <v>1859</v>
      </c>
      <c r="G1937" s="53" t="s">
        <v>3729</v>
      </c>
      <c r="H1937" s="53" t="s">
        <v>3730</v>
      </c>
      <c r="I1937" s="57">
        <v>6</v>
      </c>
    </row>
    <row r="1938" s="44" customFormat="1" ht="18.5" customHeight="1" spans="1:9">
      <c r="A1938" s="55"/>
      <c r="B1938" s="55"/>
      <c r="C1938" s="53" t="s">
        <v>3699</v>
      </c>
      <c r="D1938" s="53" t="s">
        <v>3728</v>
      </c>
      <c r="E1938" s="53" t="s">
        <v>1860</v>
      </c>
      <c r="F1938" s="53" t="s">
        <v>1859</v>
      </c>
      <c r="G1938" s="53" t="s">
        <v>3729</v>
      </c>
      <c r="H1938" s="53" t="s">
        <v>1842</v>
      </c>
      <c r="I1938" s="57">
        <v>2.8</v>
      </c>
    </row>
    <row r="1939" s="44" customFormat="1" ht="18.5" customHeight="1" spans="1:9">
      <c r="A1939" s="52" t="s">
        <v>3731</v>
      </c>
      <c r="B1939" s="52" t="s">
        <v>405</v>
      </c>
      <c r="C1939" s="53" t="s">
        <v>3732</v>
      </c>
      <c r="D1939" s="53" t="s">
        <v>3733</v>
      </c>
      <c r="E1939" s="53" t="s">
        <v>1746</v>
      </c>
      <c r="F1939" s="53" t="s">
        <v>1747</v>
      </c>
      <c r="G1939" s="53" t="s">
        <v>1880</v>
      </c>
      <c r="H1939" s="53" t="s">
        <v>1922</v>
      </c>
      <c r="I1939" s="57">
        <v>15</v>
      </c>
    </row>
    <row r="1940" s="44" customFormat="1" ht="18.5" customHeight="1" spans="1:9">
      <c r="A1940" s="54"/>
      <c r="B1940" s="54"/>
      <c r="C1940" s="53" t="s">
        <v>486</v>
      </c>
      <c r="D1940" s="53" t="s">
        <v>1764</v>
      </c>
      <c r="E1940" s="53" t="s">
        <v>1879</v>
      </c>
      <c r="F1940" s="53" t="s">
        <v>1764</v>
      </c>
      <c r="G1940" s="53" t="s">
        <v>1880</v>
      </c>
      <c r="H1940" s="53" t="s">
        <v>1778</v>
      </c>
      <c r="I1940" s="57">
        <v>5</v>
      </c>
    </row>
    <row r="1941" s="44" customFormat="1" ht="18.5" customHeight="1" spans="1:9">
      <c r="A1941" s="54"/>
      <c r="B1941" s="54"/>
      <c r="C1941" s="53" t="s">
        <v>3732</v>
      </c>
      <c r="D1941" s="53" t="s">
        <v>1759</v>
      </c>
      <c r="E1941" s="53" t="s">
        <v>1760</v>
      </c>
      <c r="F1941" s="53" t="s">
        <v>1759</v>
      </c>
      <c r="G1941" s="53" t="s">
        <v>1880</v>
      </c>
      <c r="H1941" s="53" t="s">
        <v>1922</v>
      </c>
      <c r="I1941" s="57">
        <v>5</v>
      </c>
    </row>
    <row r="1942" s="44" customFormat="1" ht="18.5" customHeight="1" spans="1:9">
      <c r="A1942" s="54"/>
      <c r="B1942" s="54"/>
      <c r="C1942" s="53" t="s">
        <v>3734</v>
      </c>
      <c r="D1942" s="53" t="s">
        <v>1763</v>
      </c>
      <c r="E1942" s="53" t="s">
        <v>1762</v>
      </c>
      <c r="F1942" s="53" t="s">
        <v>1763</v>
      </c>
      <c r="G1942" s="53" t="s">
        <v>1880</v>
      </c>
      <c r="H1942" s="53" t="s">
        <v>2834</v>
      </c>
      <c r="I1942" s="57">
        <v>2</v>
      </c>
    </row>
    <row r="1943" s="44" customFormat="1" ht="18.5" customHeight="1" spans="1:9">
      <c r="A1943" s="54"/>
      <c r="B1943" s="54"/>
      <c r="C1943" s="53" t="s">
        <v>486</v>
      </c>
      <c r="D1943" s="53" t="s">
        <v>1832</v>
      </c>
      <c r="E1943" s="53" t="s">
        <v>1767</v>
      </c>
      <c r="F1943" s="53" t="s">
        <v>1768</v>
      </c>
      <c r="G1943" s="53" t="s">
        <v>1880</v>
      </c>
      <c r="H1943" s="53" t="s">
        <v>1778</v>
      </c>
      <c r="I1943" s="57">
        <v>10</v>
      </c>
    </row>
    <row r="1944" s="44" customFormat="1" ht="18.5" customHeight="1" spans="1:9">
      <c r="A1944" s="54"/>
      <c r="B1944" s="54"/>
      <c r="C1944" s="53" t="s">
        <v>486</v>
      </c>
      <c r="D1944" s="53" t="s">
        <v>1769</v>
      </c>
      <c r="E1944" s="53" t="s">
        <v>1806</v>
      </c>
      <c r="F1944" s="53" t="s">
        <v>1807</v>
      </c>
      <c r="G1944" s="53" t="s">
        <v>1880</v>
      </c>
      <c r="H1944" s="53" t="s">
        <v>1778</v>
      </c>
      <c r="I1944" s="57">
        <v>15</v>
      </c>
    </row>
    <row r="1945" s="44" customFormat="1" ht="18.5" customHeight="1" spans="1:9">
      <c r="A1945" s="54"/>
      <c r="B1945" s="54"/>
      <c r="C1945" s="53" t="s">
        <v>486</v>
      </c>
      <c r="D1945" s="53" t="s">
        <v>1791</v>
      </c>
      <c r="E1945" s="53" t="s">
        <v>1809</v>
      </c>
      <c r="F1945" s="53" t="s">
        <v>1810</v>
      </c>
      <c r="G1945" s="53" t="s">
        <v>1880</v>
      </c>
      <c r="H1945" s="53" t="s">
        <v>2272</v>
      </c>
      <c r="I1945" s="57">
        <v>14</v>
      </c>
    </row>
    <row r="1946" s="44" customFormat="1" ht="18.5" customHeight="1" spans="1:9">
      <c r="A1946" s="54"/>
      <c r="B1946" s="54"/>
      <c r="C1946" s="53" t="s">
        <v>3734</v>
      </c>
      <c r="D1946" s="53" t="s">
        <v>2071</v>
      </c>
      <c r="E1946" s="53" t="s">
        <v>2072</v>
      </c>
      <c r="F1946" s="53" t="s">
        <v>2071</v>
      </c>
      <c r="G1946" s="53" t="s">
        <v>1880</v>
      </c>
      <c r="H1946" s="53" t="s">
        <v>3735</v>
      </c>
      <c r="I1946" s="57">
        <v>10</v>
      </c>
    </row>
    <row r="1947" s="44" customFormat="1" ht="18.5" customHeight="1" spans="1:9">
      <c r="A1947" s="54"/>
      <c r="B1947" s="54"/>
      <c r="C1947" s="53" t="s">
        <v>3734</v>
      </c>
      <c r="D1947" s="53" t="s">
        <v>1782</v>
      </c>
      <c r="E1947" s="53" t="s">
        <v>1792</v>
      </c>
      <c r="F1947" s="53" t="s">
        <v>1782</v>
      </c>
      <c r="G1947" s="53" t="s">
        <v>1880</v>
      </c>
      <c r="H1947" s="53" t="s">
        <v>3187</v>
      </c>
      <c r="I1947" s="57">
        <v>65</v>
      </c>
    </row>
    <row r="1948" s="44" customFormat="1" ht="18.5" customHeight="1" spans="1:9">
      <c r="A1948" s="54"/>
      <c r="B1948" s="54"/>
      <c r="C1948" s="53" t="s">
        <v>3734</v>
      </c>
      <c r="D1948" s="53" t="s">
        <v>3736</v>
      </c>
      <c r="E1948" s="53" t="s">
        <v>2082</v>
      </c>
      <c r="F1948" s="53" t="s">
        <v>2083</v>
      </c>
      <c r="G1948" s="53" t="s">
        <v>1880</v>
      </c>
      <c r="H1948" s="53" t="s">
        <v>2075</v>
      </c>
      <c r="I1948" s="57">
        <v>93</v>
      </c>
    </row>
    <row r="1949" s="44" customFormat="1" ht="18.5" customHeight="1" spans="1:9">
      <c r="A1949" s="54"/>
      <c r="B1949" s="54"/>
      <c r="C1949" s="53" t="s">
        <v>486</v>
      </c>
      <c r="D1949" s="53" t="s">
        <v>1795</v>
      </c>
      <c r="E1949" s="53" t="s">
        <v>1794</v>
      </c>
      <c r="F1949" s="53" t="s">
        <v>1795</v>
      </c>
      <c r="G1949" s="53" t="s">
        <v>1880</v>
      </c>
      <c r="H1949" s="53" t="s">
        <v>2272</v>
      </c>
      <c r="I1949" s="57">
        <v>5</v>
      </c>
    </row>
    <row r="1950" s="44" customFormat="1" ht="18.5" customHeight="1" spans="1:9">
      <c r="A1950" s="54"/>
      <c r="B1950" s="54"/>
      <c r="C1950" s="53" t="s">
        <v>486</v>
      </c>
      <c r="D1950" s="53" t="s">
        <v>1796</v>
      </c>
      <c r="E1950" s="53" t="s">
        <v>1797</v>
      </c>
      <c r="F1950" s="53" t="s">
        <v>1796</v>
      </c>
      <c r="G1950" s="53" t="s">
        <v>1880</v>
      </c>
      <c r="H1950" s="53" t="s">
        <v>1778</v>
      </c>
      <c r="I1950" s="57">
        <v>10</v>
      </c>
    </row>
    <row r="1951" s="44" customFormat="1" ht="18.5" customHeight="1" spans="1:9">
      <c r="A1951" s="54"/>
      <c r="B1951" s="54"/>
      <c r="C1951" s="53" t="s">
        <v>486</v>
      </c>
      <c r="D1951" s="53" t="s">
        <v>2391</v>
      </c>
      <c r="E1951" s="53" t="s">
        <v>1799</v>
      </c>
      <c r="F1951" s="53" t="s">
        <v>1798</v>
      </c>
      <c r="G1951" s="53" t="s">
        <v>1880</v>
      </c>
      <c r="H1951" s="53" t="s">
        <v>2272</v>
      </c>
      <c r="I1951" s="57">
        <v>4</v>
      </c>
    </row>
    <row r="1952" s="44" customFormat="1" ht="18.5" customHeight="1" spans="1:9">
      <c r="A1952" s="54"/>
      <c r="B1952" s="54"/>
      <c r="C1952" s="53" t="s">
        <v>486</v>
      </c>
      <c r="D1952" s="53" t="s">
        <v>2391</v>
      </c>
      <c r="E1952" s="53" t="s">
        <v>1799</v>
      </c>
      <c r="F1952" s="53" t="s">
        <v>1798</v>
      </c>
      <c r="G1952" s="53" t="s">
        <v>1880</v>
      </c>
      <c r="H1952" s="53" t="s">
        <v>2272</v>
      </c>
      <c r="I1952" s="57">
        <v>2</v>
      </c>
    </row>
    <row r="1953" s="44" customFormat="1" ht="18.5" customHeight="1" spans="1:9">
      <c r="A1953" s="54"/>
      <c r="B1953" s="54"/>
      <c r="C1953" s="53" t="s">
        <v>3734</v>
      </c>
      <c r="D1953" s="53" t="s">
        <v>1933</v>
      </c>
      <c r="E1953" s="53" t="s">
        <v>1932</v>
      </c>
      <c r="F1953" s="53" t="s">
        <v>1933</v>
      </c>
      <c r="G1953" s="53" t="s">
        <v>1880</v>
      </c>
      <c r="H1953" s="53" t="s">
        <v>3417</v>
      </c>
      <c r="I1953" s="57">
        <v>10</v>
      </c>
    </row>
    <row r="1954" s="44" customFormat="1" ht="18.5" customHeight="1" spans="1:9">
      <c r="A1954" s="54"/>
      <c r="B1954" s="54"/>
      <c r="C1954" s="53" t="s">
        <v>3734</v>
      </c>
      <c r="D1954" s="53" t="s">
        <v>1812</v>
      </c>
      <c r="E1954" s="53" t="s">
        <v>1813</v>
      </c>
      <c r="F1954" s="53" t="s">
        <v>1812</v>
      </c>
      <c r="G1954" s="53" t="s">
        <v>1880</v>
      </c>
      <c r="H1954" s="53" t="s">
        <v>2272</v>
      </c>
      <c r="I1954" s="57">
        <v>40</v>
      </c>
    </row>
    <row r="1955" s="44" customFormat="1" ht="18.5" customHeight="1" spans="1:9">
      <c r="A1955" s="54"/>
      <c r="B1955" s="54"/>
      <c r="C1955" s="53" t="s">
        <v>3734</v>
      </c>
      <c r="D1955" s="53" t="s">
        <v>1779</v>
      </c>
      <c r="E1955" s="53" t="s">
        <v>1801</v>
      </c>
      <c r="F1955" s="53" t="s">
        <v>1779</v>
      </c>
      <c r="G1955" s="53" t="s">
        <v>1880</v>
      </c>
      <c r="H1955" s="53" t="s">
        <v>3735</v>
      </c>
      <c r="I1955" s="57">
        <v>26</v>
      </c>
    </row>
    <row r="1956" s="44" customFormat="1" ht="18.5" customHeight="1" spans="1:9">
      <c r="A1956" s="55"/>
      <c r="B1956" s="55"/>
      <c r="C1956" s="53" t="s">
        <v>486</v>
      </c>
      <c r="D1956" s="53" t="s">
        <v>1779</v>
      </c>
      <c r="E1956" s="53" t="s">
        <v>1801</v>
      </c>
      <c r="F1956" s="53" t="s">
        <v>1779</v>
      </c>
      <c r="G1956" s="53" t="s">
        <v>1880</v>
      </c>
      <c r="H1956" s="53" t="s">
        <v>2272</v>
      </c>
      <c r="I1956" s="57">
        <v>9</v>
      </c>
    </row>
    <row r="1957" s="44" customFormat="1" ht="18.5" customHeight="1" spans="1:9">
      <c r="A1957" s="52" t="s">
        <v>3737</v>
      </c>
      <c r="B1957" s="52" t="s">
        <v>407</v>
      </c>
      <c r="C1957" s="53" t="s">
        <v>486</v>
      </c>
      <c r="D1957" s="53" t="s">
        <v>1764</v>
      </c>
      <c r="E1957" s="53" t="s">
        <v>1879</v>
      </c>
      <c r="F1957" s="53" t="s">
        <v>1764</v>
      </c>
      <c r="G1957" s="53" t="s">
        <v>1764</v>
      </c>
      <c r="H1957" s="53" t="s">
        <v>1865</v>
      </c>
      <c r="I1957" s="57">
        <v>0.5</v>
      </c>
    </row>
    <row r="1958" s="44" customFormat="1" ht="18.5" customHeight="1" spans="1:9">
      <c r="A1958" s="54"/>
      <c r="B1958" s="54"/>
      <c r="C1958" s="53" t="s">
        <v>486</v>
      </c>
      <c r="D1958" s="53" t="s">
        <v>1824</v>
      </c>
      <c r="E1958" s="53" t="s">
        <v>1825</v>
      </c>
      <c r="F1958" s="53" t="s">
        <v>1824</v>
      </c>
      <c r="G1958" s="53" t="s">
        <v>1824</v>
      </c>
      <c r="H1958" s="53" t="s">
        <v>1865</v>
      </c>
      <c r="I1958" s="57">
        <v>0.8</v>
      </c>
    </row>
    <row r="1959" s="44" customFormat="1" ht="18.5" customHeight="1" spans="1:9">
      <c r="A1959" s="54"/>
      <c r="B1959" s="54"/>
      <c r="C1959" s="53" t="s">
        <v>486</v>
      </c>
      <c r="D1959" s="53" t="s">
        <v>1998</v>
      </c>
      <c r="E1959" s="53" t="s">
        <v>1767</v>
      </c>
      <c r="F1959" s="53" t="s">
        <v>1768</v>
      </c>
      <c r="G1959" s="53" t="s">
        <v>1998</v>
      </c>
      <c r="H1959" s="53" t="s">
        <v>1865</v>
      </c>
      <c r="I1959" s="57">
        <v>1.5</v>
      </c>
    </row>
    <row r="1960" s="44" customFormat="1" ht="18.5" customHeight="1" spans="1:9">
      <c r="A1960" s="54"/>
      <c r="B1960" s="54"/>
      <c r="C1960" s="53" t="s">
        <v>486</v>
      </c>
      <c r="D1960" s="53" t="s">
        <v>1769</v>
      </c>
      <c r="E1960" s="53" t="s">
        <v>1806</v>
      </c>
      <c r="F1960" s="53" t="s">
        <v>1807</v>
      </c>
      <c r="G1960" s="53" t="s">
        <v>3738</v>
      </c>
      <c r="H1960" s="53" t="s">
        <v>1865</v>
      </c>
      <c r="I1960" s="57">
        <v>3.5</v>
      </c>
    </row>
    <row r="1961" s="44" customFormat="1" ht="18.5" customHeight="1" spans="1:9">
      <c r="A1961" s="54"/>
      <c r="B1961" s="54"/>
      <c r="C1961" s="53" t="s">
        <v>486</v>
      </c>
      <c r="D1961" s="53" t="s">
        <v>3739</v>
      </c>
      <c r="E1961" s="53" t="s">
        <v>2886</v>
      </c>
      <c r="F1961" s="53" t="s">
        <v>2887</v>
      </c>
      <c r="G1961" s="53" t="s">
        <v>3739</v>
      </c>
      <c r="H1961" s="53" t="s">
        <v>1865</v>
      </c>
      <c r="I1961" s="57">
        <v>15</v>
      </c>
    </row>
    <row r="1962" s="44" customFormat="1" ht="18.5" customHeight="1" spans="1:9">
      <c r="A1962" s="54"/>
      <c r="B1962" s="54"/>
      <c r="C1962" s="53" t="s">
        <v>486</v>
      </c>
      <c r="D1962" s="53" t="s">
        <v>1791</v>
      </c>
      <c r="E1962" s="53" t="s">
        <v>1772</v>
      </c>
      <c r="F1962" s="53" t="s">
        <v>1773</v>
      </c>
      <c r="G1962" s="53" t="s">
        <v>1791</v>
      </c>
      <c r="H1962" s="53" t="s">
        <v>1865</v>
      </c>
      <c r="I1962" s="57">
        <v>3.21</v>
      </c>
    </row>
    <row r="1963" s="44" customFormat="1" ht="18.5" customHeight="1" spans="1:9">
      <c r="A1963" s="54"/>
      <c r="B1963" s="54"/>
      <c r="C1963" s="53" t="s">
        <v>486</v>
      </c>
      <c r="D1963" s="53" t="s">
        <v>2071</v>
      </c>
      <c r="E1963" s="53" t="s">
        <v>2072</v>
      </c>
      <c r="F1963" s="53" t="s">
        <v>2071</v>
      </c>
      <c r="G1963" s="53" t="s">
        <v>2071</v>
      </c>
      <c r="H1963" s="53" t="s">
        <v>1865</v>
      </c>
      <c r="I1963" s="57">
        <v>4.7</v>
      </c>
    </row>
    <row r="1964" s="44" customFormat="1" ht="18.5" customHeight="1" spans="1:9">
      <c r="A1964" s="54"/>
      <c r="B1964" s="54"/>
      <c r="C1964" s="53" t="s">
        <v>486</v>
      </c>
      <c r="D1964" s="53" t="s">
        <v>1795</v>
      </c>
      <c r="E1964" s="53" t="s">
        <v>1794</v>
      </c>
      <c r="F1964" s="53" t="s">
        <v>1795</v>
      </c>
      <c r="G1964" s="53" t="s">
        <v>1795</v>
      </c>
      <c r="H1964" s="53" t="s">
        <v>1865</v>
      </c>
      <c r="I1964" s="57">
        <v>3.5</v>
      </c>
    </row>
    <row r="1965" s="44" customFormat="1" ht="18.5" customHeight="1" spans="1:9">
      <c r="A1965" s="54"/>
      <c r="B1965" s="54"/>
      <c r="C1965" s="53" t="s">
        <v>486</v>
      </c>
      <c r="D1965" s="53" t="s">
        <v>2737</v>
      </c>
      <c r="E1965" s="53" t="s">
        <v>1797</v>
      </c>
      <c r="F1965" s="53" t="s">
        <v>1796</v>
      </c>
      <c r="G1965" s="53" t="s">
        <v>2737</v>
      </c>
      <c r="H1965" s="53" t="s">
        <v>1865</v>
      </c>
      <c r="I1965" s="57">
        <v>3.4</v>
      </c>
    </row>
    <row r="1966" s="44" customFormat="1" ht="18.5" customHeight="1" spans="1:9">
      <c r="A1966" s="54"/>
      <c r="B1966" s="54"/>
      <c r="C1966" s="53" t="s">
        <v>486</v>
      </c>
      <c r="D1966" s="53" t="s">
        <v>2081</v>
      </c>
      <c r="E1966" s="53" t="s">
        <v>1797</v>
      </c>
      <c r="F1966" s="53" t="s">
        <v>1796</v>
      </c>
      <c r="G1966" s="53" t="s">
        <v>2081</v>
      </c>
      <c r="H1966" s="53" t="s">
        <v>1865</v>
      </c>
      <c r="I1966" s="57">
        <v>1.28</v>
      </c>
    </row>
    <row r="1967" s="44" customFormat="1" ht="18.5" customHeight="1" spans="1:9">
      <c r="A1967" s="54"/>
      <c r="B1967" s="54"/>
      <c r="C1967" s="53" t="s">
        <v>486</v>
      </c>
      <c r="D1967" s="53" t="s">
        <v>3740</v>
      </c>
      <c r="E1967" s="53" t="s">
        <v>1799</v>
      </c>
      <c r="F1967" s="53" t="s">
        <v>1798</v>
      </c>
      <c r="G1967" s="53" t="s">
        <v>3741</v>
      </c>
      <c r="H1967" s="53" t="s">
        <v>1865</v>
      </c>
      <c r="I1967" s="57">
        <v>3</v>
      </c>
    </row>
    <row r="1968" s="44" customFormat="1" ht="18.5" customHeight="1" spans="1:9">
      <c r="A1968" s="54"/>
      <c r="B1968" s="54"/>
      <c r="C1968" s="53" t="s">
        <v>486</v>
      </c>
      <c r="D1968" s="53" t="s">
        <v>2091</v>
      </c>
      <c r="E1968" s="53" t="s">
        <v>2090</v>
      </c>
      <c r="F1968" s="53" t="s">
        <v>2091</v>
      </c>
      <c r="G1968" s="53" t="s">
        <v>2091</v>
      </c>
      <c r="H1968" s="53" t="s">
        <v>1865</v>
      </c>
      <c r="I1968" s="57">
        <v>3</v>
      </c>
    </row>
    <row r="1969" s="44" customFormat="1" ht="18.5" customHeight="1" spans="1:9">
      <c r="A1969" s="55"/>
      <c r="B1969" s="55"/>
      <c r="C1969" s="53" t="s">
        <v>486</v>
      </c>
      <c r="D1969" s="53" t="s">
        <v>1779</v>
      </c>
      <c r="E1969" s="53" t="s">
        <v>1801</v>
      </c>
      <c r="F1969" s="53" t="s">
        <v>1779</v>
      </c>
      <c r="G1969" s="53" t="s">
        <v>3742</v>
      </c>
      <c r="H1969" s="53" t="s">
        <v>1865</v>
      </c>
      <c r="I1969" s="57">
        <v>2</v>
      </c>
    </row>
    <row r="1970" s="44" customFormat="1" ht="29" customHeight="1" spans="1:9">
      <c r="A1970" s="52" t="s">
        <v>3743</v>
      </c>
      <c r="B1970" s="52" t="s">
        <v>409</v>
      </c>
      <c r="C1970" s="53" t="s">
        <v>486</v>
      </c>
      <c r="D1970" s="53" t="s">
        <v>3744</v>
      </c>
      <c r="E1970" s="53" t="s">
        <v>2247</v>
      </c>
      <c r="F1970" s="53" t="s">
        <v>2248</v>
      </c>
      <c r="G1970" s="53" t="s">
        <v>1880</v>
      </c>
      <c r="H1970" s="53" t="s">
        <v>2272</v>
      </c>
      <c r="I1970" s="57">
        <v>2</v>
      </c>
    </row>
    <row r="1971" s="44" customFormat="1" ht="29" customHeight="1" spans="1:9">
      <c r="A1971" s="54"/>
      <c r="B1971" s="54"/>
      <c r="C1971" s="53" t="s">
        <v>486</v>
      </c>
      <c r="D1971" s="53" t="s">
        <v>1791</v>
      </c>
      <c r="E1971" s="53" t="s">
        <v>1809</v>
      </c>
      <c r="F1971" s="53" t="s">
        <v>1810</v>
      </c>
      <c r="G1971" s="53" t="s">
        <v>1880</v>
      </c>
      <c r="H1971" s="53" t="s">
        <v>2272</v>
      </c>
      <c r="I1971" s="57">
        <v>1</v>
      </c>
    </row>
    <row r="1972" s="44" customFormat="1" ht="29" customHeight="1" spans="1:9">
      <c r="A1972" s="54"/>
      <c r="B1972" s="54"/>
      <c r="C1972" s="53" t="s">
        <v>486</v>
      </c>
      <c r="D1972" s="53" t="s">
        <v>2071</v>
      </c>
      <c r="E1972" s="53" t="s">
        <v>2072</v>
      </c>
      <c r="F1972" s="53" t="s">
        <v>2071</v>
      </c>
      <c r="G1972" s="53" t="s">
        <v>1880</v>
      </c>
      <c r="H1972" s="53" t="s">
        <v>2272</v>
      </c>
      <c r="I1972" s="57">
        <v>2</v>
      </c>
    </row>
    <row r="1973" s="44" customFormat="1" ht="29" customHeight="1" spans="1:9">
      <c r="A1973" s="54"/>
      <c r="B1973" s="54"/>
      <c r="C1973" s="53" t="s">
        <v>486</v>
      </c>
      <c r="D1973" s="53" t="s">
        <v>1782</v>
      </c>
      <c r="E1973" s="53" t="s">
        <v>1792</v>
      </c>
      <c r="F1973" s="53" t="s">
        <v>1782</v>
      </c>
      <c r="G1973" s="53" t="s">
        <v>1880</v>
      </c>
      <c r="H1973" s="53" t="s">
        <v>2272</v>
      </c>
      <c r="I1973" s="57">
        <v>5</v>
      </c>
    </row>
    <row r="1974" s="44" customFormat="1" ht="29" customHeight="1" spans="1:9">
      <c r="A1974" s="54"/>
      <c r="B1974" s="54"/>
      <c r="C1974" s="53" t="s">
        <v>486</v>
      </c>
      <c r="D1974" s="53" t="s">
        <v>1796</v>
      </c>
      <c r="E1974" s="53" t="s">
        <v>1797</v>
      </c>
      <c r="F1974" s="53" t="s">
        <v>1796</v>
      </c>
      <c r="G1974" s="53" t="s">
        <v>1880</v>
      </c>
      <c r="H1974" s="53" t="s">
        <v>2828</v>
      </c>
      <c r="I1974" s="57">
        <v>0.5</v>
      </c>
    </row>
    <row r="1975" s="44" customFormat="1" ht="29" customHeight="1" spans="1:9">
      <c r="A1975" s="54"/>
      <c r="B1975" s="54"/>
      <c r="C1975" s="53" t="s">
        <v>486</v>
      </c>
      <c r="D1975" s="53" t="s">
        <v>3694</v>
      </c>
      <c r="E1975" s="53" t="s">
        <v>1797</v>
      </c>
      <c r="F1975" s="53" t="s">
        <v>1796</v>
      </c>
      <c r="G1975" s="53" t="s">
        <v>1880</v>
      </c>
      <c r="H1975" s="53" t="s">
        <v>2272</v>
      </c>
      <c r="I1975" s="57">
        <v>1</v>
      </c>
    </row>
    <row r="1976" s="44" customFormat="1" ht="29" customHeight="1" spans="1:9">
      <c r="A1976" s="54"/>
      <c r="B1976" s="54"/>
      <c r="C1976" s="53" t="s">
        <v>486</v>
      </c>
      <c r="D1976" s="53" t="s">
        <v>1796</v>
      </c>
      <c r="E1976" s="53" t="s">
        <v>1797</v>
      </c>
      <c r="F1976" s="53" t="s">
        <v>1796</v>
      </c>
      <c r="G1976" s="53" t="s">
        <v>1880</v>
      </c>
      <c r="H1976" s="53" t="s">
        <v>2272</v>
      </c>
      <c r="I1976" s="57">
        <v>2</v>
      </c>
    </row>
    <row r="1977" s="44" customFormat="1" ht="29" customHeight="1" spans="1:9">
      <c r="A1977" s="54"/>
      <c r="B1977" s="54"/>
      <c r="C1977" s="53" t="s">
        <v>486</v>
      </c>
      <c r="D1977" s="53" t="s">
        <v>1798</v>
      </c>
      <c r="E1977" s="53" t="s">
        <v>1799</v>
      </c>
      <c r="F1977" s="53" t="s">
        <v>1798</v>
      </c>
      <c r="G1977" s="53" t="s">
        <v>1880</v>
      </c>
      <c r="H1977" s="53" t="s">
        <v>2272</v>
      </c>
      <c r="I1977" s="57">
        <v>3</v>
      </c>
    </row>
    <row r="1978" s="44" customFormat="1" ht="29" customHeight="1" spans="1:9">
      <c r="A1978" s="55"/>
      <c r="B1978" s="55"/>
      <c r="C1978" s="53" t="s">
        <v>486</v>
      </c>
      <c r="D1978" s="53" t="s">
        <v>1779</v>
      </c>
      <c r="E1978" s="53" t="s">
        <v>1801</v>
      </c>
      <c r="F1978" s="53" t="s">
        <v>1779</v>
      </c>
      <c r="G1978" s="53" t="s">
        <v>1880</v>
      </c>
      <c r="H1978" s="53" t="s">
        <v>2272</v>
      </c>
      <c r="I1978" s="57">
        <v>3</v>
      </c>
    </row>
    <row r="1979" s="44" customFormat="1" ht="18.5" customHeight="1" spans="1:9">
      <c r="A1979" s="52" t="s">
        <v>3745</v>
      </c>
      <c r="B1979" s="52" t="s">
        <v>411</v>
      </c>
      <c r="C1979" s="53" t="s">
        <v>3746</v>
      </c>
      <c r="D1979" s="53" t="s">
        <v>3747</v>
      </c>
      <c r="E1979" s="53" t="s">
        <v>1746</v>
      </c>
      <c r="F1979" s="53" t="s">
        <v>1747</v>
      </c>
      <c r="G1979" s="53" t="s">
        <v>3747</v>
      </c>
      <c r="H1979" s="53" t="s">
        <v>3748</v>
      </c>
      <c r="I1979" s="57">
        <v>5</v>
      </c>
    </row>
    <row r="1980" s="44" customFormat="1" ht="18.5" customHeight="1" spans="1:9">
      <c r="A1980" s="54"/>
      <c r="B1980" s="54"/>
      <c r="C1980" s="53" t="s">
        <v>3746</v>
      </c>
      <c r="D1980" s="53" t="s">
        <v>3749</v>
      </c>
      <c r="E1980" s="53" t="s">
        <v>1788</v>
      </c>
      <c r="F1980" s="53" t="s">
        <v>1787</v>
      </c>
      <c r="G1980" s="53" t="s">
        <v>3749</v>
      </c>
      <c r="H1980" s="53" t="s">
        <v>3748</v>
      </c>
      <c r="I1980" s="57">
        <v>5</v>
      </c>
    </row>
    <row r="1981" s="44" customFormat="1" ht="29.75" customHeight="1" spans="1:9">
      <c r="A1981" s="54"/>
      <c r="B1981" s="54"/>
      <c r="C1981" s="53" t="s">
        <v>3746</v>
      </c>
      <c r="D1981" s="53" t="s">
        <v>3750</v>
      </c>
      <c r="E1981" s="53" t="s">
        <v>1875</v>
      </c>
      <c r="F1981" s="53" t="s">
        <v>1874</v>
      </c>
      <c r="G1981" s="53" t="s">
        <v>3750</v>
      </c>
      <c r="H1981" s="53" t="s">
        <v>3748</v>
      </c>
      <c r="I1981" s="57">
        <v>5</v>
      </c>
    </row>
    <row r="1982" s="44" customFormat="1" ht="29.75" customHeight="1" spans="1:9">
      <c r="A1982" s="54"/>
      <c r="B1982" s="54"/>
      <c r="C1982" s="53" t="s">
        <v>3746</v>
      </c>
      <c r="D1982" s="53" t="s">
        <v>3751</v>
      </c>
      <c r="E1982" s="53" t="s">
        <v>1993</v>
      </c>
      <c r="F1982" s="53" t="s">
        <v>1992</v>
      </c>
      <c r="G1982" s="53" t="s">
        <v>3751</v>
      </c>
      <c r="H1982" s="53" t="s">
        <v>3748</v>
      </c>
      <c r="I1982" s="57">
        <v>5</v>
      </c>
    </row>
    <row r="1983" s="44" customFormat="1" ht="29.75" customHeight="1" spans="1:9">
      <c r="A1983" s="54"/>
      <c r="B1983" s="54"/>
      <c r="C1983" s="53" t="s">
        <v>3746</v>
      </c>
      <c r="D1983" s="53" t="s">
        <v>3752</v>
      </c>
      <c r="E1983" s="53" t="s">
        <v>1879</v>
      </c>
      <c r="F1983" s="53" t="s">
        <v>1764</v>
      </c>
      <c r="G1983" s="53" t="s">
        <v>3752</v>
      </c>
      <c r="H1983" s="53" t="s">
        <v>3748</v>
      </c>
      <c r="I1983" s="57">
        <v>5</v>
      </c>
    </row>
    <row r="1984" s="44" customFormat="1" ht="29.75" customHeight="1" spans="1:9">
      <c r="A1984" s="54"/>
      <c r="B1984" s="54"/>
      <c r="C1984" s="53" t="s">
        <v>3746</v>
      </c>
      <c r="D1984" s="53" t="s">
        <v>3753</v>
      </c>
      <c r="E1984" s="53" t="s">
        <v>1820</v>
      </c>
      <c r="F1984" s="53" t="s">
        <v>1819</v>
      </c>
      <c r="G1984" s="53" t="s">
        <v>3753</v>
      </c>
      <c r="H1984" s="53" t="s">
        <v>3748</v>
      </c>
      <c r="I1984" s="57">
        <v>5</v>
      </c>
    </row>
    <row r="1985" s="44" customFormat="1" ht="29.75" customHeight="1" spans="1:9">
      <c r="A1985" s="54"/>
      <c r="B1985" s="54"/>
      <c r="C1985" s="53" t="s">
        <v>3746</v>
      </c>
      <c r="D1985" s="53" t="s">
        <v>3754</v>
      </c>
      <c r="E1985" s="53" t="s">
        <v>1822</v>
      </c>
      <c r="F1985" s="53" t="s">
        <v>1823</v>
      </c>
      <c r="G1985" s="53" t="s">
        <v>3754</v>
      </c>
      <c r="H1985" s="53" t="s">
        <v>3748</v>
      </c>
      <c r="I1985" s="57">
        <v>5</v>
      </c>
    </row>
    <row r="1986" s="44" customFormat="1" ht="18.5" customHeight="1" spans="1:9">
      <c r="A1986" s="54"/>
      <c r="B1986" s="54"/>
      <c r="C1986" s="53" t="s">
        <v>3746</v>
      </c>
      <c r="D1986" s="53" t="s">
        <v>3755</v>
      </c>
      <c r="E1986" s="53" t="s">
        <v>1757</v>
      </c>
      <c r="F1986" s="53" t="s">
        <v>1758</v>
      </c>
      <c r="G1986" s="53" t="s">
        <v>3755</v>
      </c>
      <c r="H1986" s="53" t="s">
        <v>3748</v>
      </c>
      <c r="I1986" s="57">
        <v>5</v>
      </c>
    </row>
    <row r="1987" s="44" customFormat="1" ht="18.5" customHeight="1" spans="1:9">
      <c r="A1987" s="54"/>
      <c r="B1987" s="54"/>
      <c r="C1987" s="53" t="s">
        <v>3746</v>
      </c>
      <c r="D1987" s="53" t="s">
        <v>3756</v>
      </c>
      <c r="E1987" s="53" t="s">
        <v>1825</v>
      </c>
      <c r="F1987" s="53" t="s">
        <v>1824</v>
      </c>
      <c r="G1987" s="53" t="s">
        <v>3756</v>
      </c>
      <c r="H1987" s="53" t="s">
        <v>3748</v>
      </c>
      <c r="I1987" s="57">
        <v>5</v>
      </c>
    </row>
    <row r="1988" s="44" customFormat="1" ht="29.75" customHeight="1" spans="1:9">
      <c r="A1988" s="54"/>
      <c r="B1988" s="54"/>
      <c r="C1988" s="53" t="s">
        <v>3746</v>
      </c>
      <c r="D1988" s="53" t="s">
        <v>3757</v>
      </c>
      <c r="E1988" s="53" t="s">
        <v>1760</v>
      </c>
      <c r="F1988" s="53" t="s">
        <v>1759</v>
      </c>
      <c r="G1988" s="53" t="s">
        <v>3757</v>
      </c>
      <c r="H1988" s="53" t="s">
        <v>3748</v>
      </c>
      <c r="I1988" s="57">
        <v>5</v>
      </c>
    </row>
    <row r="1989" s="44" customFormat="1" ht="29.75" customHeight="1" spans="1:9">
      <c r="A1989" s="54"/>
      <c r="B1989" s="54"/>
      <c r="C1989" s="53" t="s">
        <v>3758</v>
      </c>
      <c r="D1989" s="53" t="s">
        <v>3759</v>
      </c>
      <c r="E1989" s="53" t="s">
        <v>1885</v>
      </c>
      <c r="F1989" s="53" t="s">
        <v>1884</v>
      </c>
      <c r="G1989" s="53" t="s">
        <v>3759</v>
      </c>
      <c r="H1989" s="53" t="s">
        <v>3748</v>
      </c>
      <c r="I1989" s="57">
        <v>60</v>
      </c>
    </row>
    <row r="1990" s="44" customFormat="1" ht="29.75" customHeight="1" spans="1:9">
      <c r="A1990" s="54"/>
      <c r="B1990" s="54"/>
      <c r="C1990" s="53" t="s">
        <v>3746</v>
      </c>
      <c r="D1990" s="53" t="s">
        <v>3760</v>
      </c>
      <c r="E1990" s="53" t="s">
        <v>2629</v>
      </c>
      <c r="F1990" s="53" t="s">
        <v>2628</v>
      </c>
      <c r="G1990" s="53" t="s">
        <v>3760</v>
      </c>
      <c r="H1990" s="53" t="s">
        <v>3748</v>
      </c>
      <c r="I1990" s="57">
        <v>5</v>
      </c>
    </row>
    <row r="1991" s="44" customFormat="1" ht="18.5" customHeight="1" spans="1:9">
      <c r="A1991" s="54"/>
      <c r="B1991" s="54"/>
      <c r="C1991" s="53" t="s">
        <v>3746</v>
      </c>
      <c r="D1991" s="53" t="s">
        <v>3761</v>
      </c>
      <c r="E1991" s="53" t="s">
        <v>1762</v>
      </c>
      <c r="F1991" s="53" t="s">
        <v>1763</v>
      </c>
      <c r="G1991" s="53" t="s">
        <v>3761</v>
      </c>
      <c r="H1991" s="53" t="s">
        <v>3748</v>
      </c>
      <c r="I1991" s="57">
        <v>5</v>
      </c>
    </row>
    <row r="1992" s="44" customFormat="1" ht="29.75" customHeight="1" spans="1:9">
      <c r="A1992" s="54"/>
      <c r="B1992" s="54"/>
      <c r="C1992" s="53" t="s">
        <v>3746</v>
      </c>
      <c r="D1992" s="53" t="s">
        <v>3762</v>
      </c>
      <c r="E1992" s="53" t="s">
        <v>1828</v>
      </c>
      <c r="F1992" s="53" t="s">
        <v>1829</v>
      </c>
      <c r="G1992" s="53" t="s">
        <v>3762</v>
      </c>
      <c r="H1992" s="53" t="s">
        <v>3748</v>
      </c>
      <c r="I1992" s="57">
        <v>30</v>
      </c>
    </row>
    <row r="1993" s="44" customFormat="1" ht="29.75" customHeight="1" spans="1:9">
      <c r="A1993" s="54"/>
      <c r="B1993" s="54"/>
      <c r="C1993" s="53" t="s">
        <v>3746</v>
      </c>
      <c r="D1993" s="53" t="s">
        <v>3763</v>
      </c>
      <c r="E1993" s="53" t="s">
        <v>1767</v>
      </c>
      <c r="F1993" s="53" t="s">
        <v>1768</v>
      </c>
      <c r="G1993" s="53" t="s">
        <v>3763</v>
      </c>
      <c r="H1993" s="53" t="s">
        <v>3748</v>
      </c>
      <c r="I1993" s="57">
        <v>10</v>
      </c>
    </row>
    <row r="1994" s="44" customFormat="1" ht="29.75" customHeight="1" spans="1:9">
      <c r="A1994" s="54"/>
      <c r="B1994" s="54"/>
      <c r="C1994" s="53" t="s">
        <v>3746</v>
      </c>
      <c r="D1994" s="53" t="s">
        <v>3764</v>
      </c>
      <c r="E1994" s="53" t="s">
        <v>1893</v>
      </c>
      <c r="F1994" s="53" t="s">
        <v>1892</v>
      </c>
      <c r="G1994" s="53" t="s">
        <v>3764</v>
      </c>
      <c r="H1994" s="53" t="s">
        <v>3748</v>
      </c>
      <c r="I1994" s="57">
        <v>5</v>
      </c>
    </row>
    <row r="1995" s="44" customFormat="1" ht="18.5" customHeight="1" spans="1:9">
      <c r="A1995" s="54"/>
      <c r="B1995" s="54"/>
      <c r="C1995" s="53" t="s">
        <v>3746</v>
      </c>
      <c r="D1995" s="53" t="s">
        <v>3765</v>
      </c>
      <c r="E1995" s="53" t="s">
        <v>2000</v>
      </c>
      <c r="F1995" s="53" t="s">
        <v>2001</v>
      </c>
      <c r="G1995" s="53" t="s">
        <v>3765</v>
      </c>
      <c r="H1995" s="53" t="s">
        <v>3748</v>
      </c>
      <c r="I1995" s="57">
        <v>30</v>
      </c>
    </row>
    <row r="1996" s="44" customFormat="1" ht="18.5" customHeight="1" spans="1:9">
      <c r="A1996" s="54"/>
      <c r="B1996" s="54"/>
      <c r="C1996" s="53" t="s">
        <v>486</v>
      </c>
      <c r="D1996" s="53" t="s">
        <v>2634</v>
      </c>
      <c r="E1996" s="53" t="s">
        <v>1809</v>
      </c>
      <c r="F1996" s="53" t="s">
        <v>1810</v>
      </c>
      <c r="G1996" s="53" t="s">
        <v>2634</v>
      </c>
      <c r="H1996" s="53" t="s">
        <v>2747</v>
      </c>
      <c r="I1996" s="57">
        <v>17</v>
      </c>
    </row>
    <row r="1997" s="44" customFormat="1" ht="18.5" customHeight="1" spans="1:9">
      <c r="A1997" s="54"/>
      <c r="B1997" s="54"/>
      <c r="C1997" s="53" t="s">
        <v>3746</v>
      </c>
      <c r="D1997" s="53" t="s">
        <v>3766</v>
      </c>
      <c r="E1997" s="53" t="s">
        <v>1809</v>
      </c>
      <c r="F1997" s="53" t="s">
        <v>1810</v>
      </c>
      <c r="G1997" s="53" t="s">
        <v>3766</v>
      </c>
      <c r="H1997" s="53" t="s">
        <v>3748</v>
      </c>
      <c r="I1997" s="57">
        <v>10</v>
      </c>
    </row>
    <row r="1998" s="44" customFormat="1" ht="18.5" customHeight="1" spans="1:9">
      <c r="A1998" s="54"/>
      <c r="B1998" s="54"/>
      <c r="C1998" s="53" t="s">
        <v>3746</v>
      </c>
      <c r="D1998" s="53" t="s">
        <v>3767</v>
      </c>
      <c r="E1998" s="53" t="s">
        <v>2635</v>
      </c>
      <c r="F1998" s="53" t="s">
        <v>1897</v>
      </c>
      <c r="G1998" s="53" t="s">
        <v>3767</v>
      </c>
      <c r="H1998" s="53" t="s">
        <v>3748</v>
      </c>
      <c r="I1998" s="57">
        <v>55</v>
      </c>
    </row>
    <row r="1999" s="44" customFormat="1" ht="18.5" customHeight="1" spans="1:9">
      <c r="A1999" s="54"/>
      <c r="B1999" s="54"/>
      <c r="C1999" s="53" t="s">
        <v>3746</v>
      </c>
      <c r="D1999" s="53" t="s">
        <v>3768</v>
      </c>
      <c r="E1999" s="53" t="s">
        <v>2638</v>
      </c>
      <c r="F1999" s="53" t="s">
        <v>1782</v>
      </c>
      <c r="G1999" s="53" t="s">
        <v>3768</v>
      </c>
      <c r="H1999" s="53" t="s">
        <v>3748</v>
      </c>
      <c r="I1999" s="57">
        <v>50</v>
      </c>
    </row>
    <row r="2000" s="44" customFormat="1" ht="18.5" customHeight="1" spans="1:9">
      <c r="A2000" s="54"/>
      <c r="B2000" s="54"/>
      <c r="C2000" s="53" t="s">
        <v>3769</v>
      </c>
      <c r="D2000" s="53" t="s">
        <v>3770</v>
      </c>
      <c r="E2000" s="53" t="s">
        <v>3130</v>
      </c>
      <c r="F2000" s="53" t="s">
        <v>3131</v>
      </c>
      <c r="G2000" s="53" t="s">
        <v>3770</v>
      </c>
      <c r="H2000" s="53" t="s">
        <v>2440</v>
      </c>
      <c r="I2000" s="57">
        <v>120</v>
      </c>
    </row>
    <row r="2001" s="44" customFormat="1" ht="29" customHeight="1" spans="1:9">
      <c r="A2001" s="54"/>
      <c r="B2001" s="54"/>
      <c r="C2001" s="53" t="s">
        <v>3758</v>
      </c>
      <c r="D2001" s="53" t="s">
        <v>3771</v>
      </c>
      <c r="E2001" s="53" t="s">
        <v>1932</v>
      </c>
      <c r="F2001" s="53" t="s">
        <v>1933</v>
      </c>
      <c r="G2001" s="53" t="s">
        <v>3771</v>
      </c>
      <c r="H2001" s="53" t="s">
        <v>3748</v>
      </c>
      <c r="I2001" s="57">
        <v>20</v>
      </c>
    </row>
    <row r="2002" s="44" customFormat="1" ht="29" customHeight="1" spans="1:9">
      <c r="A2002" s="54"/>
      <c r="B2002" s="54"/>
      <c r="C2002" s="53" t="s">
        <v>3758</v>
      </c>
      <c r="D2002" s="53" t="s">
        <v>3772</v>
      </c>
      <c r="E2002" s="53" t="s">
        <v>1813</v>
      </c>
      <c r="F2002" s="53" t="s">
        <v>1812</v>
      </c>
      <c r="G2002" s="53" t="s">
        <v>3772</v>
      </c>
      <c r="H2002" s="53" t="s">
        <v>3748</v>
      </c>
      <c r="I2002" s="57">
        <v>20</v>
      </c>
    </row>
    <row r="2003" s="44" customFormat="1" ht="29.75" customHeight="1" spans="1:9">
      <c r="A2003" s="54"/>
      <c r="B2003" s="54"/>
      <c r="C2003" s="53" t="s">
        <v>3758</v>
      </c>
      <c r="D2003" s="53" t="s">
        <v>3773</v>
      </c>
      <c r="E2003" s="53" t="s">
        <v>1936</v>
      </c>
      <c r="F2003" s="53" t="s">
        <v>1937</v>
      </c>
      <c r="G2003" s="53" t="s">
        <v>3773</v>
      </c>
      <c r="H2003" s="53" t="s">
        <v>3748</v>
      </c>
      <c r="I2003" s="57">
        <v>50</v>
      </c>
    </row>
    <row r="2004" s="44" customFormat="1" ht="29" customHeight="1" spans="1:9">
      <c r="A2004" s="54"/>
      <c r="B2004" s="54"/>
      <c r="C2004" s="53" t="s">
        <v>3758</v>
      </c>
      <c r="D2004" s="53" t="s">
        <v>3774</v>
      </c>
      <c r="E2004" s="53" t="s">
        <v>1801</v>
      </c>
      <c r="F2004" s="53" t="s">
        <v>1779</v>
      </c>
      <c r="G2004" s="53" t="s">
        <v>3774</v>
      </c>
      <c r="H2004" s="53" t="s">
        <v>3748</v>
      </c>
      <c r="I2004" s="57">
        <v>30</v>
      </c>
    </row>
    <row r="2005" s="44" customFormat="1" ht="18.5" customHeight="1" spans="1:9">
      <c r="A2005" s="54"/>
      <c r="B2005" s="54"/>
      <c r="C2005" s="53" t="s">
        <v>486</v>
      </c>
      <c r="D2005" s="53" t="s">
        <v>1779</v>
      </c>
      <c r="E2005" s="53" t="s">
        <v>1801</v>
      </c>
      <c r="F2005" s="53" t="s">
        <v>1779</v>
      </c>
      <c r="G2005" s="53" t="s">
        <v>2108</v>
      </c>
      <c r="H2005" s="53" t="s">
        <v>2747</v>
      </c>
      <c r="I2005" s="57">
        <v>20</v>
      </c>
    </row>
    <row r="2006" s="44" customFormat="1" ht="29.75" customHeight="1" spans="1:9">
      <c r="A2006" s="54"/>
      <c r="B2006" s="54"/>
      <c r="C2006" s="53" t="s">
        <v>3758</v>
      </c>
      <c r="D2006" s="53" t="s">
        <v>3775</v>
      </c>
      <c r="E2006" s="53" t="s">
        <v>1860</v>
      </c>
      <c r="F2006" s="53" t="s">
        <v>1859</v>
      </c>
      <c r="G2006" s="53" t="s">
        <v>3775</v>
      </c>
      <c r="H2006" s="53" t="s">
        <v>3748</v>
      </c>
      <c r="I2006" s="57">
        <v>50</v>
      </c>
    </row>
    <row r="2007" s="44" customFormat="1" ht="29.75" customHeight="1" spans="1:9">
      <c r="A2007" s="55"/>
      <c r="B2007" s="55"/>
      <c r="C2007" s="53" t="s">
        <v>3776</v>
      </c>
      <c r="D2007" s="53" t="s">
        <v>3777</v>
      </c>
      <c r="E2007" s="53" t="s">
        <v>1907</v>
      </c>
      <c r="F2007" s="53" t="s">
        <v>1908</v>
      </c>
      <c r="G2007" s="53" t="s">
        <v>3777</v>
      </c>
      <c r="H2007" s="53" t="s">
        <v>2747</v>
      </c>
      <c r="I2007" s="57">
        <v>130</v>
      </c>
    </row>
    <row r="2008" s="44" customFormat="1" ht="18.5" customHeight="1" spans="1:9">
      <c r="A2008" s="53" t="s">
        <v>3778</v>
      </c>
      <c r="B2008" s="53" t="s">
        <v>413</v>
      </c>
      <c r="C2008" s="53" t="s">
        <v>3779</v>
      </c>
      <c r="D2008" s="53" t="s">
        <v>1779</v>
      </c>
      <c r="E2008" s="53" t="s">
        <v>1775</v>
      </c>
      <c r="F2008" s="53" t="s">
        <v>1776</v>
      </c>
      <c r="G2008" s="53" t="s">
        <v>3780</v>
      </c>
      <c r="H2008" s="53" t="s">
        <v>3781</v>
      </c>
      <c r="I2008" s="57">
        <v>10</v>
      </c>
    </row>
    <row r="2009" s="44" customFormat="1" ht="18.5" customHeight="1" spans="1:9">
      <c r="A2009" s="52" t="s">
        <v>3782</v>
      </c>
      <c r="B2009" s="52" t="s">
        <v>415</v>
      </c>
      <c r="C2009" s="53" t="s">
        <v>486</v>
      </c>
      <c r="D2009" s="53" t="s">
        <v>1942</v>
      </c>
      <c r="E2009" s="53" t="s">
        <v>1772</v>
      </c>
      <c r="F2009" s="53" t="s">
        <v>1773</v>
      </c>
      <c r="G2009" s="53" t="s">
        <v>2066</v>
      </c>
      <c r="H2009" s="53" t="s">
        <v>1865</v>
      </c>
      <c r="I2009" s="57">
        <v>1</v>
      </c>
    </row>
    <row r="2010" s="44" customFormat="1" ht="18.5" customHeight="1" spans="1:9">
      <c r="A2010" s="54"/>
      <c r="B2010" s="54"/>
      <c r="C2010" s="53" t="s">
        <v>486</v>
      </c>
      <c r="D2010" s="53" t="s">
        <v>1942</v>
      </c>
      <c r="E2010" s="53" t="s">
        <v>1775</v>
      </c>
      <c r="F2010" s="53" t="s">
        <v>1776</v>
      </c>
      <c r="G2010" s="53" t="s">
        <v>3783</v>
      </c>
      <c r="H2010" s="53" t="s">
        <v>1778</v>
      </c>
      <c r="I2010" s="57">
        <v>3</v>
      </c>
    </row>
    <row r="2011" s="44" customFormat="1" ht="18.5" customHeight="1" spans="1:9">
      <c r="A2011" s="54"/>
      <c r="B2011" s="54"/>
      <c r="C2011" s="53" t="s">
        <v>3784</v>
      </c>
      <c r="D2011" s="53" t="s">
        <v>1942</v>
      </c>
      <c r="E2011" s="53" t="s">
        <v>1775</v>
      </c>
      <c r="F2011" s="53" t="s">
        <v>1776</v>
      </c>
      <c r="G2011" s="53" t="s">
        <v>3785</v>
      </c>
      <c r="H2011" s="53" t="s">
        <v>2398</v>
      </c>
      <c r="I2011" s="57">
        <v>5</v>
      </c>
    </row>
    <row r="2012" s="44" customFormat="1" ht="18.5" customHeight="1" spans="1:9">
      <c r="A2012" s="55"/>
      <c r="B2012" s="55"/>
      <c r="C2012" s="53" t="s">
        <v>3786</v>
      </c>
      <c r="D2012" s="53" t="s">
        <v>1942</v>
      </c>
      <c r="E2012" s="53" t="s">
        <v>1775</v>
      </c>
      <c r="F2012" s="53" t="s">
        <v>1776</v>
      </c>
      <c r="G2012" s="53" t="s">
        <v>3787</v>
      </c>
      <c r="H2012" s="53" t="s">
        <v>2334</v>
      </c>
      <c r="I2012" s="57">
        <v>10</v>
      </c>
    </row>
    <row r="2013" s="44" customFormat="1" ht="18.5" customHeight="1" spans="1:9">
      <c r="A2013" s="52" t="s">
        <v>3788</v>
      </c>
      <c r="B2013" s="52" t="s">
        <v>417</v>
      </c>
      <c r="C2013" s="53" t="s">
        <v>3789</v>
      </c>
      <c r="D2013" s="53" t="s">
        <v>1747</v>
      </c>
      <c r="E2013" s="53" t="s">
        <v>1746</v>
      </c>
      <c r="F2013" s="53" t="s">
        <v>1747</v>
      </c>
      <c r="G2013" s="53" t="s">
        <v>1747</v>
      </c>
      <c r="H2013" s="53" t="s">
        <v>1778</v>
      </c>
      <c r="I2013" s="57">
        <v>10</v>
      </c>
    </row>
    <row r="2014" s="44" customFormat="1" ht="18.5" customHeight="1" spans="1:9">
      <c r="A2014" s="54"/>
      <c r="B2014" s="54"/>
      <c r="C2014" s="53" t="s">
        <v>3789</v>
      </c>
      <c r="D2014" s="53" t="s">
        <v>1874</v>
      </c>
      <c r="E2014" s="53" t="s">
        <v>1875</v>
      </c>
      <c r="F2014" s="53" t="s">
        <v>1874</v>
      </c>
      <c r="G2014" s="53" t="s">
        <v>1874</v>
      </c>
      <c r="H2014" s="53" t="s">
        <v>1778</v>
      </c>
      <c r="I2014" s="57">
        <v>1</v>
      </c>
    </row>
    <row r="2015" s="44" customFormat="1" ht="18.5" customHeight="1" spans="1:9">
      <c r="A2015" s="54"/>
      <c r="B2015" s="54"/>
      <c r="C2015" s="53" t="s">
        <v>3789</v>
      </c>
      <c r="D2015" s="53" t="s">
        <v>1764</v>
      </c>
      <c r="E2015" s="53" t="s">
        <v>1879</v>
      </c>
      <c r="F2015" s="53" t="s">
        <v>1764</v>
      </c>
      <c r="G2015" s="53" t="s">
        <v>1764</v>
      </c>
      <c r="H2015" s="53" t="s">
        <v>1778</v>
      </c>
      <c r="I2015" s="57">
        <v>1</v>
      </c>
    </row>
    <row r="2016" s="44" customFormat="1" ht="18.5" customHeight="1" spans="1:9">
      <c r="A2016" s="54"/>
      <c r="B2016" s="54"/>
      <c r="C2016" s="53" t="s">
        <v>3789</v>
      </c>
      <c r="D2016" s="53" t="s">
        <v>1758</v>
      </c>
      <c r="E2016" s="53" t="s">
        <v>1757</v>
      </c>
      <c r="F2016" s="53" t="s">
        <v>1758</v>
      </c>
      <c r="G2016" s="53" t="s">
        <v>1758</v>
      </c>
      <c r="H2016" s="53" t="s">
        <v>1778</v>
      </c>
      <c r="I2016" s="57">
        <v>3</v>
      </c>
    </row>
    <row r="2017" s="44" customFormat="1" ht="18.5" customHeight="1" spans="1:9">
      <c r="A2017" s="54"/>
      <c r="B2017" s="54"/>
      <c r="C2017" s="53" t="s">
        <v>3789</v>
      </c>
      <c r="D2017" s="53" t="s">
        <v>1824</v>
      </c>
      <c r="E2017" s="53" t="s">
        <v>1825</v>
      </c>
      <c r="F2017" s="53" t="s">
        <v>1824</v>
      </c>
      <c r="G2017" s="53" t="s">
        <v>1824</v>
      </c>
      <c r="H2017" s="53" t="s">
        <v>1778</v>
      </c>
      <c r="I2017" s="57">
        <v>3</v>
      </c>
    </row>
    <row r="2018" s="44" customFormat="1" ht="18.5" customHeight="1" spans="1:9">
      <c r="A2018" s="54"/>
      <c r="B2018" s="54"/>
      <c r="C2018" s="53" t="s">
        <v>3789</v>
      </c>
      <c r="D2018" s="53" t="s">
        <v>1759</v>
      </c>
      <c r="E2018" s="53" t="s">
        <v>1760</v>
      </c>
      <c r="F2018" s="53" t="s">
        <v>1759</v>
      </c>
      <c r="G2018" s="53" t="s">
        <v>1759</v>
      </c>
      <c r="H2018" s="53" t="s">
        <v>1778</v>
      </c>
      <c r="I2018" s="57">
        <v>3</v>
      </c>
    </row>
    <row r="2019" s="44" customFormat="1" ht="18.5" customHeight="1" spans="1:9">
      <c r="A2019" s="54"/>
      <c r="B2019" s="54"/>
      <c r="C2019" s="53" t="s">
        <v>3789</v>
      </c>
      <c r="D2019" s="53" t="s">
        <v>1884</v>
      </c>
      <c r="E2019" s="53" t="s">
        <v>1885</v>
      </c>
      <c r="F2019" s="53" t="s">
        <v>1884</v>
      </c>
      <c r="G2019" s="53" t="s">
        <v>1884</v>
      </c>
      <c r="H2019" s="53" t="s">
        <v>1778</v>
      </c>
      <c r="I2019" s="57">
        <v>3</v>
      </c>
    </row>
    <row r="2020" s="44" customFormat="1" ht="18.5" customHeight="1" spans="1:9">
      <c r="A2020" s="54"/>
      <c r="B2020" s="54"/>
      <c r="C2020" s="53" t="s">
        <v>3789</v>
      </c>
      <c r="D2020" s="53" t="s">
        <v>2628</v>
      </c>
      <c r="E2020" s="53" t="s">
        <v>2629</v>
      </c>
      <c r="F2020" s="53" t="s">
        <v>2628</v>
      </c>
      <c r="G2020" s="53" t="s">
        <v>2628</v>
      </c>
      <c r="H2020" s="53" t="s">
        <v>1778</v>
      </c>
      <c r="I2020" s="57">
        <v>20</v>
      </c>
    </row>
    <row r="2021" s="44" customFormat="1" ht="18.5" customHeight="1" spans="1:9">
      <c r="A2021" s="54"/>
      <c r="B2021" s="54"/>
      <c r="C2021" s="53" t="s">
        <v>3789</v>
      </c>
      <c r="D2021" s="53" t="s">
        <v>1763</v>
      </c>
      <c r="E2021" s="53" t="s">
        <v>1762</v>
      </c>
      <c r="F2021" s="53" t="s">
        <v>1763</v>
      </c>
      <c r="G2021" s="53" t="s">
        <v>1763</v>
      </c>
      <c r="H2021" s="53" t="s">
        <v>1778</v>
      </c>
      <c r="I2021" s="57">
        <v>0.8</v>
      </c>
    </row>
    <row r="2022" s="44" customFormat="1" ht="18.5" customHeight="1" spans="1:9">
      <c r="A2022" s="54"/>
      <c r="B2022" s="54"/>
      <c r="C2022" s="53" t="s">
        <v>3789</v>
      </c>
      <c r="D2022" s="53" t="s">
        <v>1832</v>
      </c>
      <c r="E2022" s="53" t="s">
        <v>1767</v>
      </c>
      <c r="F2022" s="53" t="s">
        <v>1768</v>
      </c>
      <c r="G2022" s="53" t="s">
        <v>1832</v>
      </c>
      <c r="H2022" s="53" t="s">
        <v>1778</v>
      </c>
      <c r="I2022" s="57">
        <v>5</v>
      </c>
    </row>
    <row r="2023" s="44" customFormat="1" ht="18.5" customHeight="1" spans="1:9">
      <c r="A2023" s="54"/>
      <c r="B2023" s="54"/>
      <c r="C2023" s="53" t="s">
        <v>3789</v>
      </c>
      <c r="D2023" s="53" t="s">
        <v>1892</v>
      </c>
      <c r="E2023" s="53" t="s">
        <v>1893</v>
      </c>
      <c r="F2023" s="53" t="s">
        <v>1892</v>
      </c>
      <c r="G2023" s="53" t="s">
        <v>1892</v>
      </c>
      <c r="H2023" s="53" t="s">
        <v>1778</v>
      </c>
      <c r="I2023" s="57">
        <v>5</v>
      </c>
    </row>
    <row r="2024" s="44" customFormat="1" ht="18.5" customHeight="1" spans="1:9">
      <c r="A2024" s="54"/>
      <c r="B2024" s="54"/>
      <c r="C2024" s="53" t="s">
        <v>3789</v>
      </c>
      <c r="D2024" s="53" t="s">
        <v>1769</v>
      </c>
      <c r="E2024" s="53" t="s">
        <v>1919</v>
      </c>
      <c r="F2024" s="53" t="s">
        <v>1920</v>
      </c>
      <c r="G2024" s="53" t="s">
        <v>1769</v>
      </c>
      <c r="H2024" s="53" t="s">
        <v>1778</v>
      </c>
      <c r="I2024" s="57">
        <v>20</v>
      </c>
    </row>
    <row r="2025" s="44" customFormat="1" ht="18.5" customHeight="1" spans="1:9">
      <c r="A2025" s="54"/>
      <c r="B2025" s="54"/>
      <c r="C2025" s="53" t="s">
        <v>3789</v>
      </c>
      <c r="D2025" s="53" t="s">
        <v>1897</v>
      </c>
      <c r="E2025" s="53" t="s">
        <v>3575</v>
      </c>
      <c r="F2025" s="53" t="s">
        <v>3576</v>
      </c>
      <c r="G2025" s="53" t="s">
        <v>1897</v>
      </c>
      <c r="H2025" s="53" t="s">
        <v>1778</v>
      </c>
      <c r="I2025" s="57">
        <v>50</v>
      </c>
    </row>
    <row r="2026" s="44" customFormat="1" ht="18.5" customHeight="1" spans="1:9">
      <c r="A2026" s="55"/>
      <c r="B2026" s="55"/>
      <c r="C2026" s="53" t="s">
        <v>3789</v>
      </c>
      <c r="D2026" s="53" t="s">
        <v>1782</v>
      </c>
      <c r="E2026" s="53" t="s">
        <v>3575</v>
      </c>
      <c r="F2026" s="53" t="s">
        <v>3576</v>
      </c>
      <c r="G2026" s="53" t="s">
        <v>1782</v>
      </c>
      <c r="H2026" s="53" t="s">
        <v>1778</v>
      </c>
      <c r="I2026" s="57">
        <v>50</v>
      </c>
    </row>
    <row r="2027" s="44" customFormat="1" ht="18.5" customHeight="1" spans="1:9">
      <c r="A2027" s="52" t="s">
        <v>3790</v>
      </c>
      <c r="B2027" s="52" t="s">
        <v>421</v>
      </c>
      <c r="C2027" s="53" t="s">
        <v>486</v>
      </c>
      <c r="D2027" s="53" t="s">
        <v>3791</v>
      </c>
      <c r="E2027" s="53" t="s">
        <v>1746</v>
      </c>
      <c r="F2027" s="53" t="s">
        <v>1747</v>
      </c>
      <c r="G2027" s="53" t="s">
        <v>3792</v>
      </c>
      <c r="H2027" s="53" t="s">
        <v>3671</v>
      </c>
      <c r="I2027" s="57">
        <v>3</v>
      </c>
    </row>
    <row r="2028" s="44" customFormat="1" ht="18.5" customHeight="1" spans="1:9">
      <c r="A2028" s="54"/>
      <c r="B2028" s="54"/>
      <c r="C2028" s="53" t="s">
        <v>486</v>
      </c>
      <c r="D2028" s="53" t="s">
        <v>3793</v>
      </c>
      <c r="E2028" s="53" t="s">
        <v>1993</v>
      </c>
      <c r="F2028" s="53" t="s">
        <v>1992</v>
      </c>
      <c r="G2028" s="53" t="s">
        <v>3792</v>
      </c>
      <c r="H2028" s="53" t="s">
        <v>2398</v>
      </c>
      <c r="I2028" s="57">
        <v>1.6</v>
      </c>
    </row>
    <row r="2029" s="44" customFormat="1" ht="18.5" customHeight="1" spans="1:9">
      <c r="A2029" s="54"/>
      <c r="B2029" s="54"/>
      <c r="C2029" s="53" t="s">
        <v>486</v>
      </c>
      <c r="D2029" s="53" t="s">
        <v>3794</v>
      </c>
      <c r="E2029" s="53" t="s">
        <v>1760</v>
      </c>
      <c r="F2029" s="53" t="s">
        <v>1759</v>
      </c>
      <c r="G2029" s="53" t="s">
        <v>3792</v>
      </c>
      <c r="H2029" s="53" t="s">
        <v>3671</v>
      </c>
      <c r="I2029" s="57">
        <v>1.2</v>
      </c>
    </row>
    <row r="2030" s="44" customFormat="1" ht="18.5" customHeight="1" spans="1:9">
      <c r="A2030" s="54"/>
      <c r="B2030" s="54"/>
      <c r="C2030" s="53" t="s">
        <v>486</v>
      </c>
      <c r="D2030" s="53" t="s">
        <v>3795</v>
      </c>
      <c r="E2030" s="53" t="s">
        <v>1762</v>
      </c>
      <c r="F2030" s="53" t="s">
        <v>1763</v>
      </c>
      <c r="G2030" s="53" t="s">
        <v>3792</v>
      </c>
      <c r="H2030" s="53" t="s">
        <v>2398</v>
      </c>
      <c r="I2030" s="57">
        <v>1</v>
      </c>
    </row>
    <row r="2031" s="44" customFormat="1" ht="18.5" customHeight="1" spans="1:9">
      <c r="A2031" s="54"/>
      <c r="B2031" s="54"/>
      <c r="C2031" s="53" t="s">
        <v>486</v>
      </c>
      <c r="D2031" s="53" t="s">
        <v>3796</v>
      </c>
      <c r="E2031" s="53" t="s">
        <v>1767</v>
      </c>
      <c r="F2031" s="53" t="s">
        <v>1768</v>
      </c>
      <c r="G2031" s="53" t="s">
        <v>3792</v>
      </c>
      <c r="H2031" s="53" t="s">
        <v>2398</v>
      </c>
      <c r="I2031" s="57">
        <v>7</v>
      </c>
    </row>
    <row r="2032" s="44" customFormat="1" ht="18.5" customHeight="1" spans="1:9">
      <c r="A2032" s="54"/>
      <c r="B2032" s="54"/>
      <c r="C2032" s="53" t="s">
        <v>486</v>
      </c>
      <c r="D2032" s="53" t="s">
        <v>3797</v>
      </c>
      <c r="E2032" s="53" t="s">
        <v>1893</v>
      </c>
      <c r="F2032" s="53" t="s">
        <v>1892</v>
      </c>
      <c r="G2032" s="53" t="s">
        <v>3792</v>
      </c>
      <c r="H2032" s="53" t="s">
        <v>2398</v>
      </c>
      <c r="I2032" s="57">
        <v>8</v>
      </c>
    </row>
    <row r="2033" s="44" customFormat="1" ht="18.5" customHeight="1" spans="1:9">
      <c r="A2033" s="54"/>
      <c r="B2033" s="54"/>
      <c r="C2033" s="53" t="s">
        <v>486</v>
      </c>
      <c r="D2033" s="53" t="s">
        <v>3798</v>
      </c>
      <c r="E2033" s="53" t="s">
        <v>1919</v>
      </c>
      <c r="F2033" s="53" t="s">
        <v>1920</v>
      </c>
      <c r="G2033" s="53" t="s">
        <v>3792</v>
      </c>
      <c r="H2033" s="53" t="s">
        <v>2398</v>
      </c>
      <c r="I2033" s="57">
        <v>21</v>
      </c>
    </row>
    <row r="2034" s="44" customFormat="1" ht="18.5" customHeight="1" spans="1:9">
      <c r="A2034" s="54"/>
      <c r="B2034" s="54"/>
      <c r="C2034" s="53" t="s">
        <v>486</v>
      </c>
      <c r="D2034" s="53" t="s">
        <v>3798</v>
      </c>
      <c r="E2034" s="53" t="s">
        <v>1923</v>
      </c>
      <c r="F2034" s="53" t="s">
        <v>1924</v>
      </c>
      <c r="G2034" s="53" t="s">
        <v>3792</v>
      </c>
      <c r="H2034" s="53" t="s">
        <v>2398</v>
      </c>
      <c r="I2034" s="57">
        <v>1</v>
      </c>
    </row>
    <row r="2035" s="44" customFormat="1" ht="18.5" customHeight="1" spans="1:9">
      <c r="A2035" s="54"/>
      <c r="B2035" s="54"/>
      <c r="C2035" s="53" t="s">
        <v>486</v>
      </c>
      <c r="D2035" s="53" t="s">
        <v>3798</v>
      </c>
      <c r="E2035" s="53" t="s">
        <v>1927</v>
      </c>
      <c r="F2035" s="53" t="s">
        <v>1928</v>
      </c>
      <c r="G2035" s="53" t="s">
        <v>3792</v>
      </c>
      <c r="H2035" s="53" t="s">
        <v>2398</v>
      </c>
      <c r="I2035" s="57">
        <v>1</v>
      </c>
    </row>
    <row r="2036" s="44" customFormat="1" ht="18.5" customHeight="1" spans="1:9">
      <c r="A2036" s="54"/>
      <c r="B2036" s="54"/>
      <c r="C2036" s="53" t="s">
        <v>486</v>
      </c>
      <c r="D2036" s="53" t="s">
        <v>3047</v>
      </c>
      <c r="E2036" s="53" t="s">
        <v>1809</v>
      </c>
      <c r="F2036" s="53" t="s">
        <v>1810</v>
      </c>
      <c r="G2036" s="53" t="s">
        <v>3792</v>
      </c>
      <c r="H2036" s="53" t="s">
        <v>2398</v>
      </c>
      <c r="I2036" s="57">
        <v>3</v>
      </c>
    </row>
    <row r="2037" s="44" customFormat="1" ht="18.5" customHeight="1" spans="1:9">
      <c r="A2037" s="54"/>
      <c r="B2037" s="54"/>
      <c r="C2037" s="53" t="s">
        <v>486</v>
      </c>
      <c r="D2037" s="53" t="s">
        <v>1812</v>
      </c>
      <c r="E2037" s="53" t="s">
        <v>1813</v>
      </c>
      <c r="F2037" s="53" t="s">
        <v>1812</v>
      </c>
      <c r="G2037" s="53" t="s">
        <v>3799</v>
      </c>
      <c r="H2037" s="53" t="s">
        <v>2398</v>
      </c>
      <c r="I2037" s="57">
        <v>5</v>
      </c>
    </row>
    <row r="2038" s="44" customFormat="1" ht="18.5" customHeight="1" spans="1:9">
      <c r="A2038" s="54"/>
      <c r="B2038" s="54"/>
      <c r="C2038" s="53" t="s">
        <v>486</v>
      </c>
      <c r="D2038" s="53" t="s">
        <v>1779</v>
      </c>
      <c r="E2038" s="53" t="s">
        <v>1801</v>
      </c>
      <c r="F2038" s="53" t="s">
        <v>1779</v>
      </c>
      <c r="G2038" s="53" t="s">
        <v>3800</v>
      </c>
      <c r="H2038" s="53" t="s">
        <v>3671</v>
      </c>
      <c r="I2038" s="57">
        <v>15</v>
      </c>
    </row>
    <row r="2039" s="44" customFormat="1" ht="18.5" customHeight="1" spans="1:9">
      <c r="A2039" s="55"/>
      <c r="B2039" s="55"/>
      <c r="C2039" s="53" t="s">
        <v>486</v>
      </c>
      <c r="D2039" s="53" t="s">
        <v>1859</v>
      </c>
      <c r="E2039" s="53" t="s">
        <v>1860</v>
      </c>
      <c r="F2039" s="53" t="s">
        <v>1859</v>
      </c>
      <c r="G2039" s="53" t="s">
        <v>3801</v>
      </c>
      <c r="H2039" s="53" t="s">
        <v>2398</v>
      </c>
      <c r="I2039" s="57">
        <v>8</v>
      </c>
    </row>
    <row r="2040" s="44" customFormat="1" ht="18.5" customHeight="1" spans="1:9">
      <c r="A2040" s="52" t="s">
        <v>3802</v>
      </c>
      <c r="B2040" s="52" t="s">
        <v>423</v>
      </c>
      <c r="C2040" s="53" t="s">
        <v>486</v>
      </c>
      <c r="D2040" s="53" t="s">
        <v>1747</v>
      </c>
      <c r="E2040" s="53" t="s">
        <v>1746</v>
      </c>
      <c r="F2040" s="53" t="s">
        <v>1747</v>
      </c>
      <c r="G2040" s="53" t="s">
        <v>2004</v>
      </c>
      <c r="H2040" s="53" t="s">
        <v>3803</v>
      </c>
      <c r="I2040" s="57">
        <v>7</v>
      </c>
    </row>
    <row r="2041" s="44" customFormat="1" ht="18.5" customHeight="1" spans="1:9">
      <c r="A2041" s="54"/>
      <c r="B2041" s="54"/>
      <c r="C2041" s="53" t="s">
        <v>486</v>
      </c>
      <c r="D2041" s="53" t="s">
        <v>1787</v>
      </c>
      <c r="E2041" s="53" t="s">
        <v>1788</v>
      </c>
      <c r="F2041" s="53" t="s">
        <v>1787</v>
      </c>
      <c r="G2041" s="53" t="s">
        <v>2004</v>
      </c>
      <c r="H2041" s="53" t="s">
        <v>3803</v>
      </c>
      <c r="I2041" s="57">
        <v>4.5</v>
      </c>
    </row>
    <row r="2042" s="44" customFormat="1" ht="18.5" customHeight="1" spans="1:9">
      <c r="A2042" s="54"/>
      <c r="B2042" s="54"/>
      <c r="C2042" s="53" t="s">
        <v>486</v>
      </c>
      <c r="D2042" s="53" t="s">
        <v>2013</v>
      </c>
      <c r="E2042" s="53" t="s">
        <v>1755</v>
      </c>
      <c r="F2042" s="53" t="s">
        <v>1756</v>
      </c>
      <c r="G2042" s="53" t="s">
        <v>2004</v>
      </c>
      <c r="H2042" s="53" t="s">
        <v>3803</v>
      </c>
      <c r="I2042" s="57">
        <v>1</v>
      </c>
    </row>
    <row r="2043" s="44" customFormat="1" ht="18.5" customHeight="1" spans="1:9">
      <c r="A2043" s="54"/>
      <c r="B2043" s="54"/>
      <c r="C2043" s="53" t="s">
        <v>486</v>
      </c>
      <c r="D2043" s="53" t="s">
        <v>1759</v>
      </c>
      <c r="E2043" s="53" t="s">
        <v>1760</v>
      </c>
      <c r="F2043" s="53" t="s">
        <v>1759</v>
      </c>
      <c r="G2043" s="53" t="s">
        <v>2004</v>
      </c>
      <c r="H2043" s="53" t="s">
        <v>3651</v>
      </c>
      <c r="I2043" s="57">
        <v>3.5</v>
      </c>
    </row>
    <row r="2044" s="44" customFormat="1" ht="18.5" customHeight="1" spans="1:9">
      <c r="A2044" s="54"/>
      <c r="B2044" s="54"/>
      <c r="C2044" s="53" t="s">
        <v>486</v>
      </c>
      <c r="D2044" s="53" t="s">
        <v>1763</v>
      </c>
      <c r="E2044" s="53" t="s">
        <v>1762</v>
      </c>
      <c r="F2044" s="53" t="s">
        <v>1763</v>
      </c>
      <c r="G2044" s="53" t="s">
        <v>2004</v>
      </c>
      <c r="H2044" s="53" t="s">
        <v>1754</v>
      </c>
      <c r="I2044" s="57">
        <v>0.5</v>
      </c>
    </row>
    <row r="2045" s="44" customFormat="1" ht="18.5" customHeight="1" spans="1:9">
      <c r="A2045" s="54"/>
      <c r="B2045" s="54"/>
      <c r="C2045" s="53" t="s">
        <v>486</v>
      </c>
      <c r="D2045" s="53" t="s">
        <v>2572</v>
      </c>
      <c r="E2045" s="53" t="s">
        <v>2571</v>
      </c>
      <c r="F2045" s="53" t="s">
        <v>2572</v>
      </c>
      <c r="G2045" s="53" t="s">
        <v>3804</v>
      </c>
      <c r="H2045" s="53" t="s">
        <v>1778</v>
      </c>
      <c r="I2045" s="57">
        <v>30</v>
      </c>
    </row>
    <row r="2046" s="44" customFormat="1" ht="18.5" customHeight="1" spans="1:9">
      <c r="A2046" s="54"/>
      <c r="B2046" s="54"/>
      <c r="C2046" s="53" t="s">
        <v>486</v>
      </c>
      <c r="D2046" s="53" t="s">
        <v>1832</v>
      </c>
      <c r="E2046" s="53" t="s">
        <v>1767</v>
      </c>
      <c r="F2046" s="53" t="s">
        <v>1768</v>
      </c>
      <c r="G2046" s="53" t="s">
        <v>2004</v>
      </c>
      <c r="H2046" s="53" t="s">
        <v>1754</v>
      </c>
      <c r="I2046" s="57">
        <v>4</v>
      </c>
    </row>
    <row r="2047" s="44" customFormat="1" ht="18.5" customHeight="1" spans="1:9">
      <c r="A2047" s="54"/>
      <c r="B2047" s="54"/>
      <c r="C2047" s="53" t="s">
        <v>486</v>
      </c>
      <c r="D2047" s="53" t="s">
        <v>1769</v>
      </c>
      <c r="E2047" s="53" t="s">
        <v>1919</v>
      </c>
      <c r="F2047" s="53" t="s">
        <v>1920</v>
      </c>
      <c r="G2047" s="53" t="s">
        <v>2004</v>
      </c>
      <c r="H2047" s="53" t="s">
        <v>3577</v>
      </c>
      <c r="I2047" s="57">
        <v>5</v>
      </c>
    </row>
    <row r="2048" s="44" customFormat="1" ht="18.5" customHeight="1" spans="1:9">
      <c r="A2048" s="54"/>
      <c r="B2048" s="54"/>
      <c r="C2048" s="53" t="s">
        <v>486</v>
      </c>
      <c r="D2048" s="53" t="s">
        <v>1791</v>
      </c>
      <c r="E2048" s="53" t="s">
        <v>1809</v>
      </c>
      <c r="F2048" s="53" t="s">
        <v>1810</v>
      </c>
      <c r="G2048" s="53" t="s">
        <v>2004</v>
      </c>
      <c r="H2048" s="53" t="s">
        <v>1754</v>
      </c>
      <c r="I2048" s="57">
        <v>1</v>
      </c>
    </row>
    <row r="2049" s="44" customFormat="1" ht="18.5" customHeight="1" spans="1:9">
      <c r="A2049" s="54"/>
      <c r="B2049" s="54"/>
      <c r="C2049" s="53" t="s">
        <v>486</v>
      </c>
      <c r="D2049" s="53" t="s">
        <v>2071</v>
      </c>
      <c r="E2049" s="53" t="s">
        <v>2072</v>
      </c>
      <c r="F2049" s="53" t="s">
        <v>2071</v>
      </c>
      <c r="G2049" s="53" t="s">
        <v>2004</v>
      </c>
      <c r="H2049" s="53" t="s">
        <v>2829</v>
      </c>
      <c r="I2049" s="57">
        <v>7</v>
      </c>
    </row>
    <row r="2050" s="44" customFormat="1" ht="18.5" customHeight="1" spans="1:9">
      <c r="A2050" s="54"/>
      <c r="B2050" s="54"/>
      <c r="C2050" s="53" t="s">
        <v>486</v>
      </c>
      <c r="D2050" s="53" t="s">
        <v>1795</v>
      </c>
      <c r="E2050" s="53" t="s">
        <v>1794</v>
      </c>
      <c r="F2050" s="53" t="s">
        <v>1795</v>
      </c>
      <c r="G2050" s="53" t="s">
        <v>2004</v>
      </c>
      <c r="H2050" s="53" t="s">
        <v>3651</v>
      </c>
      <c r="I2050" s="57">
        <v>4</v>
      </c>
    </row>
    <row r="2051" s="44" customFormat="1" ht="18.5" customHeight="1" spans="1:9">
      <c r="A2051" s="54"/>
      <c r="B2051" s="54"/>
      <c r="C2051" s="53" t="s">
        <v>486</v>
      </c>
      <c r="D2051" s="53" t="s">
        <v>1812</v>
      </c>
      <c r="E2051" s="53" t="s">
        <v>1813</v>
      </c>
      <c r="F2051" s="53" t="s">
        <v>1812</v>
      </c>
      <c r="G2051" s="53" t="s">
        <v>3805</v>
      </c>
      <c r="H2051" s="53" t="s">
        <v>1778</v>
      </c>
      <c r="I2051" s="57">
        <v>13</v>
      </c>
    </row>
    <row r="2052" s="44" customFormat="1" ht="18.5" customHeight="1" spans="1:9">
      <c r="A2052" s="54"/>
      <c r="B2052" s="54"/>
      <c r="C2052" s="53" t="s">
        <v>486</v>
      </c>
      <c r="D2052" s="53" t="s">
        <v>1779</v>
      </c>
      <c r="E2052" s="53" t="s">
        <v>1801</v>
      </c>
      <c r="F2052" s="53" t="s">
        <v>1779</v>
      </c>
      <c r="G2052" s="53" t="s">
        <v>2004</v>
      </c>
      <c r="H2052" s="53" t="s">
        <v>3651</v>
      </c>
      <c r="I2052" s="57">
        <v>8</v>
      </c>
    </row>
    <row r="2053" s="44" customFormat="1" ht="18.5" customHeight="1" spans="1:9">
      <c r="A2053" s="55"/>
      <c r="B2053" s="55"/>
      <c r="C2053" s="53" t="s">
        <v>486</v>
      </c>
      <c r="D2053" s="53" t="s">
        <v>1859</v>
      </c>
      <c r="E2053" s="53" t="s">
        <v>1860</v>
      </c>
      <c r="F2053" s="53" t="s">
        <v>1859</v>
      </c>
      <c r="G2053" s="53" t="s">
        <v>3806</v>
      </c>
      <c r="H2053" s="53" t="s">
        <v>1778</v>
      </c>
      <c r="I2053" s="57">
        <v>8</v>
      </c>
    </row>
    <row r="2054" s="44" customFormat="1" ht="18.5" customHeight="1" spans="1:9">
      <c r="A2054" s="52" t="s">
        <v>3807</v>
      </c>
      <c r="B2054" s="52" t="s">
        <v>425</v>
      </c>
      <c r="C2054" s="53" t="s">
        <v>486</v>
      </c>
      <c r="D2054" s="53" t="s">
        <v>3808</v>
      </c>
      <c r="E2054" s="53" t="s">
        <v>1746</v>
      </c>
      <c r="F2054" s="53" t="s">
        <v>1747</v>
      </c>
      <c r="G2054" s="53" t="s">
        <v>577</v>
      </c>
      <c r="H2054" s="53" t="s">
        <v>1865</v>
      </c>
      <c r="I2054" s="57">
        <v>3.6</v>
      </c>
    </row>
    <row r="2055" s="44" customFormat="1" ht="18.5" customHeight="1" spans="1:9">
      <c r="A2055" s="54"/>
      <c r="B2055" s="54"/>
      <c r="C2055" s="53" t="s">
        <v>486</v>
      </c>
      <c r="D2055" s="53" t="s">
        <v>3808</v>
      </c>
      <c r="E2055" s="53" t="s">
        <v>1788</v>
      </c>
      <c r="F2055" s="53" t="s">
        <v>1787</v>
      </c>
      <c r="G2055" s="53" t="s">
        <v>577</v>
      </c>
      <c r="H2055" s="53" t="s">
        <v>1865</v>
      </c>
      <c r="I2055" s="57">
        <v>1.5</v>
      </c>
    </row>
    <row r="2056" s="44" customFormat="1" ht="18.5" customHeight="1" spans="1:9">
      <c r="A2056" s="54"/>
      <c r="B2056" s="54"/>
      <c r="C2056" s="53" t="s">
        <v>486</v>
      </c>
      <c r="D2056" s="53" t="s">
        <v>3808</v>
      </c>
      <c r="E2056" s="53" t="s">
        <v>1760</v>
      </c>
      <c r="F2056" s="53" t="s">
        <v>1759</v>
      </c>
      <c r="G2056" s="53" t="s">
        <v>577</v>
      </c>
      <c r="H2056" s="53" t="s">
        <v>1865</v>
      </c>
      <c r="I2056" s="57">
        <v>1.37</v>
      </c>
    </row>
    <row r="2057" s="44" customFormat="1" ht="18.5" customHeight="1" spans="1:9">
      <c r="A2057" s="54"/>
      <c r="B2057" s="54"/>
      <c r="C2057" s="53" t="s">
        <v>486</v>
      </c>
      <c r="D2057" s="53" t="s">
        <v>3809</v>
      </c>
      <c r="E2057" s="53" t="s">
        <v>1767</v>
      </c>
      <c r="F2057" s="53" t="s">
        <v>1768</v>
      </c>
      <c r="G2057" s="53" t="s">
        <v>3809</v>
      </c>
      <c r="H2057" s="53" t="s">
        <v>1865</v>
      </c>
      <c r="I2057" s="57">
        <v>1.2</v>
      </c>
    </row>
    <row r="2058" s="44" customFormat="1" ht="18.5" customHeight="1" spans="1:9">
      <c r="A2058" s="54"/>
      <c r="B2058" s="54"/>
      <c r="C2058" s="53" t="s">
        <v>486</v>
      </c>
      <c r="D2058" s="53" t="s">
        <v>3810</v>
      </c>
      <c r="E2058" s="53" t="s">
        <v>1809</v>
      </c>
      <c r="F2058" s="53" t="s">
        <v>1810</v>
      </c>
      <c r="G2058" s="53" t="s">
        <v>3810</v>
      </c>
      <c r="H2058" s="53" t="s">
        <v>1865</v>
      </c>
      <c r="I2058" s="57">
        <v>0.8</v>
      </c>
    </row>
    <row r="2059" s="44" customFormat="1" ht="18.5" customHeight="1" spans="1:9">
      <c r="A2059" s="54"/>
      <c r="B2059" s="54"/>
      <c r="C2059" s="53" t="s">
        <v>486</v>
      </c>
      <c r="D2059" s="53" t="s">
        <v>3810</v>
      </c>
      <c r="E2059" s="53" t="s">
        <v>2072</v>
      </c>
      <c r="F2059" s="53" t="s">
        <v>2071</v>
      </c>
      <c r="G2059" s="53" t="s">
        <v>3810</v>
      </c>
      <c r="H2059" s="53" t="s">
        <v>1865</v>
      </c>
      <c r="I2059" s="57">
        <v>4.9</v>
      </c>
    </row>
    <row r="2060" s="44" customFormat="1" ht="18.5" customHeight="1" spans="1:9">
      <c r="A2060" s="54"/>
      <c r="B2060" s="54"/>
      <c r="C2060" s="53" t="s">
        <v>486</v>
      </c>
      <c r="D2060" s="53" t="s">
        <v>3811</v>
      </c>
      <c r="E2060" s="53" t="s">
        <v>1792</v>
      </c>
      <c r="F2060" s="53" t="s">
        <v>1782</v>
      </c>
      <c r="G2060" s="53" t="s">
        <v>3811</v>
      </c>
      <c r="H2060" s="53" t="s">
        <v>1865</v>
      </c>
      <c r="I2060" s="57">
        <v>1.5</v>
      </c>
    </row>
    <row r="2061" s="44" customFormat="1" ht="18.5" customHeight="1" spans="1:9">
      <c r="A2061" s="54"/>
      <c r="B2061" s="54"/>
      <c r="C2061" s="53" t="s">
        <v>486</v>
      </c>
      <c r="D2061" s="53" t="s">
        <v>3812</v>
      </c>
      <c r="E2061" s="53" t="s">
        <v>1794</v>
      </c>
      <c r="F2061" s="53" t="s">
        <v>1795</v>
      </c>
      <c r="G2061" s="53" t="s">
        <v>3812</v>
      </c>
      <c r="H2061" s="53" t="s">
        <v>1865</v>
      </c>
      <c r="I2061" s="57">
        <v>4</v>
      </c>
    </row>
    <row r="2062" s="44" customFormat="1" ht="29" customHeight="1" spans="1:9">
      <c r="A2062" s="54"/>
      <c r="B2062" s="54"/>
      <c r="C2062" s="53" t="s">
        <v>486</v>
      </c>
      <c r="D2062" s="53" t="s">
        <v>3813</v>
      </c>
      <c r="E2062" s="53" t="s">
        <v>1801</v>
      </c>
      <c r="F2062" s="53" t="s">
        <v>1779</v>
      </c>
      <c r="G2062" s="53" t="s">
        <v>3812</v>
      </c>
      <c r="H2062" s="53" t="s">
        <v>1865</v>
      </c>
      <c r="I2062" s="57">
        <v>3</v>
      </c>
    </row>
    <row r="2063" s="44" customFormat="1" ht="29" customHeight="1" spans="1:9">
      <c r="A2063" s="54"/>
      <c r="B2063" s="54"/>
      <c r="C2063" s="53" t="s">
        <v>486</v>
      </c>
      <c r="D2063" s="53" t="s">
        <v>3814</v>
      </c>
      <c r="E2063" s="53" t="s">
        <v>1801</v>
      </c>
      <c r="F2063" s="53" t="s">
        <v>1779</v>
      </c>
      <c r="G2063" s="53" t="s">
        <v>3812</v>
      </c>
      <c r="H2063" s="53" t="s">
        <v>1865</v>
      </c>
      <c r="I2063" s="57">
        <v>3</v>
      </c>
    </row>
    <row r="2064" s="44" customFormat="1" ht="29" customHeight="1" spans="1:9">
      <c r="A2064" s="54"/>
      <c r="B2064" s="54"/>
      <c r="C2064" s="53" t="s">
        <v>486</v>
      </c>
      <c r="D2064" s="53" t="s">
        <v>3815</v>
      </c>
      <c r="E2064" s="53" t="s">
        <v>1801</v>
      </c>
      <c r="F2064" s="53" t="s">
        <v>1779</v>
      </c>
      <c r="G2064" s="53" t="s">
        <v>3815</v>
      </c>
      <c r="H2064" s="53" t="s">
        <v>1865</v>
      </c>
      <c r="I2064" s="57">
        <v>1</v>
      </c>
    </row>
    <row r="2065" s="44" customFormat="1" ht="29" customHeight="1" spans="1:9">
      <c r="A2065" s="54"/>
      <c r="B2065" s="54"/>
      <c r="C2065" s="53" t="s">
        <v>486</v>
      </c>
      <c r="D2065" s="53" t="s">
        <v>3816</v>
      </c>
      <c r="E2065" s="53" t="s">
        <v>1801</v>
      </c>
      <c r="F2065" s="53" t="s">
        <v>1779</v>
      </c>
      <c r="G2065" s="53" t="s">
        <v>3812</v>
      </c>
      <c r="H2065" s="53" t="s">
        <v>1865</v>
      </c>
      <c r="I2065" s="57">
        <v>3</v>
      </c>
    </row>
    <row r="2066" s="44" customFormat="1" ht="29" customHeight="1" spans="1:9">
      <c r="A2066" s="55"/>
      <c r="B2066" s="55"/>
      <c r="C2066" s="53" t="s">
        <v>486</v>
      </c>
      <c r="D2066" s="53" t="s">
        <v>3817</v>
      </c>
      <c r="E2066" s="53" t="s">
        <v>1801</v>
      </c>
      <c r="F2066" s="53" t="s">
        <v>1779</v>
      </c>
      <c r="G2066" s="53" t="s">
        <v>3812</v>
      </c>
      <c r="H2066" s="53" t="s">
        <v>1865</v>
      </c>
      <c r="I2066" s="57">
        <v>2</v>
      </c>
    </row>
    <row r="2067" s="44" customFormat="1" ht="18.5" customHeight="1" spans="1:9">
      <c r="A2067" s="52" t="s">
        <v>3818</v>
      </c>
      <c r="B2067" s="52" t="s">
        <v>427</v>
      </c>
      <c r="C2067" s="53" t="s">
        <v>3819</v>
      </c>
      <c r="D2067" s="53" t="s">
        <v>3820</v>
      </c>
      <c r="E2067" s="53"/>
      <c r="F2067" s="53"/>
      <c r="G2067" s="53" t="s">
        <v>3821</v>
      </c>
      <c r="H2067" s="53" t="s">
        <v>3822</v>
      </c>
      <c r="I2067" s="57">
        <v>20</v>
      </c>
    </row>
    <row r="2068" s="44" customFormat="1" ht="18.5" customHeight="1" spans="1:9">
      <c r="A2068" s="54"/>
      <c r="B2068" s="54"/>
      <c r="C2068" s="53" t="s">
        <v>486</v>
      </c>
      <c r="D2068" s="53" t="s">
        <v>1747</v>
      </c>
      <c r="E2068" s="53" t="s">
        <v>1746</v>
      </c>
      <c r="F2068" s="53" t="s">
        <v>1747</v>
      </c>
      <c r="G2068" s="53" t="s">
        <v>3823</v>
      </c>
      <c r="H2068" s="53" t="s">
        <v>1952</v>
      </c>
      <c r="I2068" s="57">
        <v>0.6</v>
      </c>
    </row>
    <row r="2069" s="44" customFormat="1" ht="18.5" customHeight="1" spans="1:9">
      <c r="A2069" s="54"/>
      <c r="B2069" s="54"/>
      <c r="C2069" s="53" t="s">
        <v>3819</v>
      </c>
      <c r="D2069" s="53" t="s">
        <v>1747</v>
      </c>
      <c r="E2069" s="53" t="s">
        <v>1746</v>
      </c>
      <c r="F2069" s="53" t="s">
        <v>1747</v>
      </c>
      <c r="G2069" s="53" t="s">
        <v>3821</v>
      </c>
      <c r="H2069" s="53" t="s">
        <v>1952</v>
      </c>
      <c r="I2069" s="57">
        <v>10.2</v>
      </c>
    </row>
    <row r="2070" s="44" customFormat="1" ht="18.5" customHeight="1" spans="1:9">
      <c r="A2070" s="54"/>
      <c r="B2070" s="54"/>
      <c r="C2070" s="53" t="s">
        <v>3819</v>
      </c>
      <c r="D2070" s="53" t="s">
        <v>1787</v>
      </c>
      <c r="E2070" s="53" t="s">
        <v>1788</v>
      </c>
      <c r="F2070" s="53" t="s">
        <v>1787</v>
      </c>
      <c r="G2070" s="53" t="s">
        <v>3821</v>
      </c>
      <c r="H2070" s="53" t="s">
        <v>1952</v>
      </c>
      <c r="I2070" s="57">
        <v>4.2</v>
      </c>
    </row>
    <row r="2071" s="44" customFormat="1" ht="18.5" customHeight="1" spans="1:9">
      <c r="A2071" s="54"/>
      <c r="B2071" s="54"/>
      <c r="C2071" s="53" t="s">
        <v>3819</v>
      </c>
      <c r="D2071" s="53" t="s">
        <v>1874</v>
      </c>
      <c r="E2071" s="53" t="s">
        <v>1875</v>
      </c>
      <c r="F2071" s="53" t="s">
        <v>1874</v>
      </c>
      <c r="G2071" s="53" t="s">
        <v>3821</v>
      </c>
      <c r="H2071" s="53" t="s">
        <v>1952</v>
      </c>
      <c r="I2071" s="57">
        <v>0.2</v>
      </c>
    </row>
    <row r="2072" s="44" customFormat="1" ht="18.5" customHeight="1" spans="1:9">
      <c r="A2072" s="54"/>
      <c r="B2072" s="54"/>
      <c r="C2072" s="53" t="s">
        <v>3819</v>
      </c>
      <c r="D2072" s="53" t="s">
        <v>1756</v>
      </c>
      <c r="E2072" s="53" t="s">
        <v>1755</v>
      </c>
      <c r="F2072" s="53" t="s">
        <v>1756</v>
      </c>
      <c r="G2072" s="53" t="s">
        <v>3821</v>
      </c>
      <c r="H2072" s="53" t="s">
        <v>1952</v>
      </c>
      <c r="I2072" s="57">
        <v>0.3</v>
      </c>
    </row>
    <row r="2073" s="44" customFormat="1" ht="18.5" customHeight="1" spans="1:9">
      <c r="A2073" s="54"/>
      <c r="B2073" s="54"/>
      <c r="C2073" s="53" t="s">
        <v>486</v>
      </c>
      <c r="D2073" s="53" t="s">
        <v>1756</v>
      </c>
      <c r="E2073" s="53" t="s">
        <v>1755</v>
      </c>
      <c r="F2073" s="53" t="s">
        <v>1756</v>
      </c>
      <c r="G2073" s="53" t="s">
        <v>3821</v>
      </c>
      <c r="H2073" s="53" t="s">
        <v>2268</v>
      </c>
      <c r="I2073" s="57">
        <v>0.3</v>
      </c>
    </row>
    <row r="2074" s="44" customFormat="1" ht="18.5" customHeight="1" spans="1:9">
      <c r="A2074" s="54"/>
      <c r="B2074" s="54"/>
      <c r="C2074" s="53" t="s">
        <v>486</v>
      </c>
      <c r="D2074" s="53" t="s">
        <v>1992</v>
      </c>
      <c r="E2074" s="53" t="s">
        <v>1993</v>
      </c>
      <c r="F2074" s="53" t="s">
        <v>1992</v>
      </c>
      <c r="G2074" s="53" t="s">
        <v>3821</v>
      </c>
      <c r="H2074" s="53" t="s">
        <v>1952</v>
      </c>
      <c r="I2074" s="57">
        <v>0.3</v>
      </c>
    </row>
    <row r="2075" s="44" customFormat="1" ht="18.5" customHeight="1" spans="1:9">
      <c r="A2075" s="54"/>
      <c r="B2075" s="54"/>
      <c r="C2075" s="53" t="s">
        <v>3819</v>
      </c>
      <c r="D2075" s="53" t="s">
        <v>1992</v>
      </c>
      <c r="E2075" s="53" t="s">
        <v>1993</v>
      </c>
      <c r="F2075" s="53" t="s">
        <v>1992</v>
      </c>
      <c r="G2075" s="53" t="s">
        <v>3821</v>
      </c>
      <c r="H2075" s="53" t="s">
        <v>1952</v>
      </c>
      <c r="I2075" s="57">
        <v>0.3</v>
      </c>
    </row>
    <row r="2076" s="44" customFormat="1" ht="18.5" customHeight="1" spans="1:9">
      <c r="A2076" s="54"/>
      <c r="B2076" s="54"/>
      <c r="C2076" s="53" t="s">
        <v>486</v>
      </c>
      <c r="D2076" s="53" t="s">
        <v>2248</v>
      </c>
      <c r="E2076" s="53" t="s">
        <v>2247</v>
      </c>
      <c r="F2076" s="53" t="s">
        <v>2248</v>
      </c>
      <c r="G2076" s="53" t="s">
        <v>3821</v>
      </c>
      <c r="H2076" s="53" t="s">
        <v>2406</v>
      </c>
      <c r="I2076" s="57">
        <v>0.2</v>
      </c>
    </row>
    <row r="2077" s="44" customFormat="1" ht="18.5" customHeight="1" spans="1:9">
      <c r="A2077" s="54"/>
      <c r="B2077" s="54"/>
      <c r="C2077" s="53" t="s">
        <v>3819</v>
      </c>
      <c r="D2077" s="53" t="s">
        <v>2248</v>
      </c>
      <c r="E2077" s="53" t="s">
        <v>2247</v>
      </c>
      <c r="F2077" s="53" t="s">
        <v>2248</v>
      </c>
      <c r="G2077" s="53" t="s">
        <v>3821</v>
      </c>
      <c r="H2077" s="53" t="s">
        <v>1952</v>
      </c>
      <c r="I2077" s="57">
        <v>2.8</v>
      </c>
    </row>
    <row r="2078" s="44" customFormat="1" ht="18.5" customHeight="1" spans="1:9">
      <c r="A2078" s="54"/>
      <c r="B2078" s="54"/>
      <c r="C2078" s="53" t="s">
        <v>486</v>
      </c>
      <c r="D2078" s="53" t="s">
        <v>1764</v>
      </c>
      <c r="E2078" s="53" t="s">
        <v>1879</v>
      </c>
      <c r="F2078" s="53" t="s">
        <v>1764</v>
      </c>
      <c r="G2078" s="53" t="s">
        <v>3821</v>
      </c>
      <c r="H2078" s="53" t="s">
        <v>1952</v>
      </c>
      <c r="I2078" s="57">
        <v>0.15</v>
      </c>
    </row>
    <row r="2079" s="44" customFormat="1" ht="18.5" customHeight="1" spans="1:9">
      <c r="A2079" s="54"/>
      <c r="B2079" s="54"/>
      <c r="C2079" s="53" t="s">
        <v>3819</v>
      </c>
      <c r="D2079" s="53" t="s">
        <v>1764</v>
      </c>
      <c r="E2079" s="53" t="s">
        <v>1879</v>
      </c>
      <c r="F2079" s="53" t="s">
        <v>1764</v>
      </c>
      <c r="G2079" s="53" t="s">
        <v>3821</v>
      </c>
      <c r="H2079" s="53" t="s">
        <v>1952</v>
      </c>
      <c r="I2079" s="57">
        <v>0.15</v>
      </c>
    </row>
    <row r="2080" s="44" customFormat="1" ht="18.5" customHeight="1" spans="1:9">
      <c r="A2080" s="54"/>
      <c r="B2080" s="54"/>
      <c r="C2080" s="53" t="s">
        <v>3819</v>
      </c>
      <c r="D2080" s="53" t="s">
        <v>1758</v>
      </c>
      <c r="E2080" s="53" t="s">
        <v>1757</v>
      </c>
      <c r="F2080" s="53" t="s">
        <v>1758</v>
      </c>
      <c r="G2080" s="53" t="s">
        <v>3821</v>
      </c>
      <c r="H2080" s="53" t="s">
        <v>1952</v>
      </c>
      <c r="I2080" s="57">
        <v>2</v>
      </c>
    </row>
    <row r="2081" s="44" customFormat="1" ht="18.5" customHeight="1" spans="1:9">
      <c r="A2081" s="54"/>
      <c r="B2081" s="54"/>
      <c r="C2081" s="53" t="s">
        <v>3819</v>
      </c>
      <c r="D2081" s="53" t="s">
        <v>1824</v>
      </c>
      <c r="E2081" s="53" t="s">
        <v>1825</v>
      </c>
      <c r="F2081" s="53" t="s">
        <v>1824</v>
      </c>
      <c r="G2081" s="53" t="s">
        <v>3821</v>
      </c>
      <c r="H2081" s="53" t="s">
        <v>1952</v>
      </c>
      <c r="I2081" s="57">
        <v>2</v>
      </c>
    </row>
    <row r="2082" s="44" customFormat="1" ht="18.5" customHeight="1" spans="1:9">
      <c r="A2082" s="54"/>
      <c r="B2082" s="54"/>
      <c r="C2082" s="53" t="s">
        <v>3819</v>
      </c>
      <c r="D2082" s="53" t="s">
        <v>1759</v>
      </c>
      <c r="E2082" s="53" t="s">
        <v>1760</v>
      </c>
      <c r="F2082" s="53" t="s">
        <v>1759</v>
      </c>
      <c r="G2082" s="53" t="s">
        <v>3821</v>
      </c>
      <c r="H2082" s="53" t="s">
        <v>1952</v>
      </c>
      <c r="I2082" s="57">
        <v>3</v>
      </c>
    </row>
    <row r="2083" s="44" customFormat="1" ht="18.5" customHeight="1" spans="1:9">
      <c r="A2083" s="54"/>
      <c r="B2083" s="54"/>
      <c r="C2083" s="53" t="s">
        <v>486</v>
      </c>
      <c r="D2083" s="53" t="s">
        <v>1759</v>
      </c>
      <c r="E2083" s="53" t="s">
        <v>1760</v>
      </c>
      <c r="F2083" s="53" t="s">
        <v>1759</v>
      </c>
      <c r="G2083" s="53" t="s">
        <v>3821</v>
      </c>
      <c r="H2083" s="53" t="s">
        <v>1952</v>
      </c>
      <c r="I2083" s="57">
        <v>0.5</v>
      </c>
    </row>
    <row r="2084" s="44" customFormat="1" ht="18.5" customHeight="1" spans="1:9">
      <c r="A2084" s="54"/>
      <c r="B2084" s="54"/>
      <c r="C2084" s="53" t="s">
        <v>3819</v>
      </c>
      <c r="D2084" s="53" t="s">
        <v>1884</v>
      </c>
      <c r="E2084" s="53" t="s">
        <v>1885</v>
      </c>
      <c r="F2084" s="53" t="s">
        <v>1884</v>
      </c>
      <c r="G2084" s="53" t="s">
        <v>3821</v>
      </c>
      <c r="H2084" s="53" t="s">
        <v>1952</v>
      </c>
      <c r="I2084" s="57">
        <v>1</v>
      </c>
    </row>
    <row r="2085" s="44" customFormat="1" ht="18.5" customHeight="1" spans="1:9">
      <c r="A2085" s="54"/>
      <c r="B2085" s="54"/>
      <c r="C2085" s="53" t="s">
        <v>3819</v>
      </c>
      <c r="D2085" s="53" t="s">
        <v>1763</v>
      </c>
      <c r="E2085" s="53" t="s">
        <v>1762</v>
      </c>
      <c r="F2085" s="53" t="s">
        <v>1763</v>
      </c>
      <c r="G2085" s="53" t="s">
        <v>3821</v>
      </c>
      <c r="H2085" s="53" t="s">
        <v>1952</v>
      </c>
      <c r="I2085" s="57">
        <v>0.9</v>
      </c>
    </row>
    <row r="2086" s="44" customFormat="1" ht="18.5" customHeight="1" spans="1:9">
      <c r="A2086" s="54"/>
      <c r="B2086" s="54"/>
      <c r="C2086" s="53" t="s">
        <v>486</v>
      </c>
      <c r="D2086" s="53" t="s">
        <v>1763</v>
      </c>
      <c r="E2086" s="53" t="s">
        <v>1762</v>
      </c>
      <c r="F2086" s="53" t="s">
        <v>1763</v>
      </c>
      <c r="G2086" s="53" t="s">
        <v>3821</v>
      </c>
      <c r="H2086" s="53" t="s">
        <v>1952</v>
      </c>
      <c r="I2086" s="57">
        <v>0.1</v>
      </c>
    </row>
    <row r="2087" s="44" customFormat="1" ht="18.5" customHeight="1" spans="1:9">
      <c r="A2087" s="54"/>
      <c r="B2087" s="54"/>
      <c r="C2087" s="53" t="s">
        <v>3819</v>
      </c>
      <c r="D2087" s="53" t="s">
        <v>3824</v>
      </c>
      <c r="E2087" s="53" t="s">
        <v>1889</v>
      </c>
      <c r="F2087" s="53" t="s">
        <v>1888</v>
      </c>
      <c r="G2087" s="53" t="s">
        <v>3821</v>
      </c>
      <c r="H2087" s="53" t="s">
        <v>1952</v>
      </c>
      <c r="I2087" s="57">
        <v>21.15</v>
      </c>
    </row>
    <row r="2088" s="44" customFormat="1" ht="18.5" customHeight="1" spans="1:9">
      <c r="A2088" s="54"/>
      <c r="B2088" s="54"/>
      <c r="C2088" s="53" t="s">
        <v>486</v>
      </c>
      <c r="D2088" s="53" t="s">
        <v>1832</v>
      </c>
      <c r="E2088" s="53" t="s">
        <v>1767</v>
      </c>
      <c r="F2088" s="53" t="s">
        <v>1768</v>
      </c>
      <c r="G2088" s="53" t="s">
        <v>3821</v>
      </c>
      <c r="H2088" s="53" t="s">
        <v>1952</v>
      </c>
      <c r="I2088" s="57">
        <v>0.65</v>
      </c>
    </row>
    <row r="2089" s="44" customFormat="1" ht="18.5" customHeight="1" spans="1:9">
      <c r="A2089" s="54"/>
      <c r="B2089" s="54"/>
      <c r="C2089" s="53" t="s">
        <v>3819</v>
      </c>
      <c r="D2089" s="53" t="s">
        <v>1832</v>
      </c>
      <c r="E2089" s="53" t="s">
        <v>1767</v>
      </c>
      <c r="F2089" s="53" t="s">
        <v>1768</v>
      </c>
      <c r="G2089" s="53" t="s">
        <v>3821</v>
      </c>
      <c r="H2089" s="53" t="s">
        <v>1952</v>
      </c>
      <c r="I2089" s="57">
        <v>10.4</v>
      </c>
    </row>
    <row r="2090" s="44" customFormat="1" ht="18.5" customHeight="1" spans="1:9">
      <c r="A2090" s="54"/>
      <c r="B2090" s="54"/>
      <c r="C2090" s="53" t="s">
        <v>3819</v>
      </c>
      <c r="D2090" s="53" t="s">
        <v>3825</v>
      </c>
      <c r="E2090" s="53" t="s">
        <v>3826</v>
      </c>
      <c r="F2090" s="53" t="s">
        <v>3827</v>
      </c>
      <c r="G2090" s="53" t="s">
        <v>3828</v>
      </c>
      <c r="H2090" s="53" t="s">
        <v>3829</v>
      </c>
      <c r="I2090" s="57">
        <v>10</v>
      </c>
    </row>
    <row r="2091" s="44" customFormat="1" ht="18.5" customHeight="1" spans="1:9">
      <c r="A2091" s="54"/>
      <c r="B2091" s="54"/>
      <c r="C2091" s="53" t="s">
        <v>3819</v>
      </c>
      <c r="D2091" s="53" t="s">
        <v>1769</v>
      </c>
      <c r="E2091" s="53" t="s">
        <v>1770</v>
      </c>
      <c r="F2091" s="53" t="s">
        <v>1771</v>
      </c>
      <c r="G2091" s="53" t="s">
        <v>3821</v>
      </c>
      <c r="H2091" s="53" t="s">
        <v>1952</v>
      </c>
      <c r="I2091" s="57">
        <v>20</v>
      </c>
    </row>
    <row r="2092" s="44" customFormat="1" ht="18.5" customHeight="1" spans="1:9">
      <c r="A2092" s="54"/>
      <c r="B2092" s="54"/>
      <c r="C2092" s="53" t="s">
        <v>486</v>
      </c>
      <c r="D2092" s="53" t="s">
        <v>1769</v>
      </c>
      <c r="E2092" s="53" t="s">
        <v>1770</v>
      </c>
      <c r="F2092" s="53" t="s">
        <v>1771</v>
      </c>
      <c r="G2092" s="53" t="s">
        <v>3821</v>
      </c>
      <c r="H2092" s="53" t="s">
        <v>2016</v>
      </c>
      <c r="I2092" s="57">
        <v>3</v>
      </c>
    </row>
    <row r="2093" s="44" customFormat="1" ht="18.5" customHeight="1" spans="1:9">
      <c r="A2093" s="54"/>
      <c r="B2093" s="54"/>
      <c r="C2093" s="53" t="s">
        <v>3819</v>
      </c>
      <c r="D2093" s="53" t="s">
        <v>1791</v>
      </c>
      <c r="E2093" s="53" t="s">
        <v>1809</v>
      </c>
      <c r="F2093" s="53" t="s">
        <v>1810</v>
      </c>
      <c r="G2093" s="53" t="s">
        <v>3821</v>
      </c>
      <c r="H2093" s="53" t="s">
        <v>1952</v>
      </c>
      <c r="I2093" s="57">
        <v>4</v>
      </c>
    </row>
    <row r="2094" s="44" customFormat="1" ht="18.5" customHeight="1" spans="1:9">
      <c r="A2094" s="54"/>
      <c r="B2094" s="54"/>
      <c r="C2094" s="53" t="s">
        <v>486</v>
      </c>
      <c r="D2094" s="53" t="s">
        <v>1791</v>
      </c>
      <c r="E2094" s="53" t="s">
        <v>1809</v>
      </c>
      <c r="F2094" s="53" t="s">
        <v>1810</v>
      </c>
      <c r="G2094" s="53" t="s">
        <v>3821</v>
      </c>
      <c r="H2094" s="53" t="s">
        <v>2843</v>
      </c>
      <c r="I2094" s="57">
        <v>2</v>
      </c>
    </row>
    <row r="2095" s="44" customFormat="1" ht="18.5" customHeight="1" spans="1:9">
      <c r="A2095" s="54"/>
      <c r="B2095" s="54"/>
      <c r="C2095" s="53" t="s">
        <v>3819</v>
      </c>
      <c r="D2095" s="53" t="s">
        <v>2233</v>
      </c>
      <c r="E2095" s="53" t="s">
        <v>2072</v>
      </c>
      <c r="F2095" s="53" t="s">
        <v>2071</v>
      </c>
      <c r="G2095" s="53" t="s">
        <v>3821</v>
      </c>
      <c r="H2095" s="53" t="s">
        <v>1952</v>
      </c>
      <c r="I2095" s="57">
        <v>3</v>
      </c>
    </row>
    <row r="2096" s="44" customFormat="1" ht="18.5" customHeight="1" spans="1:9">
      <c r="A2096" s="54"/>
      <c r="B2096" s="54"/>
      <c r="C2096" s="53" t="s">
        <v>486</v>
      </c>
      <c r="D2096" s="53" t="s">
        <v>2233</v>
      </c>
      <c r="E2096" s="53" t="s">
        <v>2072</v>
      </c>
      <c r="F2096" s="53" t="s">
        <v>2071</v>
      </c>
      <c r="G2096" s="53" t="s">
        <v>3821</v>
      </c>
      <c r="H2096" s="53" t="s">
        <v>3830</v>
      </c>
      <c r="I2096" s="57">
        <v>0.4</v>
      </c>
    </row>
    <row r="2097" s="44" customFormat="1" ht="18.5" customHeight="1" spans="1:9">
      <c r="A2097" s="54"/>
      <c r="B2097" s="54"/>
      <c r="C2097" s="53" t="s">
        <v>486</v>
      </c>
      <c r="D2097" s="53" t="s">
        <v>1782</v>
      </c>
      <c r="E2097" s="53" t="s">
        <v>1792</v>
      </c>
      <c r="F2097" s="53" t="s">
        <v>1782</v>
      </c>
      <c r="G2097" s="53" t="s">
        <v>3821</v>
      </c>
      <c r="H2097" s="53" t="s">
        <v>1952</v>
      </c>
      <c r="I2097" s="57">
        <v>1</v>
      </c>
    </row>
    <row r="2098" s="44" customFormat="1" ht="18.5" customHeight="1" spans="1:9">
      <c r="A2098" s="54"/>
      <c r="B2098" s="54"/>
      <c r="C2098" s="53" t="s">
        <v>3819</v>
      </c>
      <c r="D2098" s="53" t="s">
        <v>1782</v>
      </c>
      <c r="E2098" s="53" t="s">
        <v>1792</v>
      </c>
      <c r="F2098" s="53" t="s">
        <v>1782</v>
      </c>
      <c r="G2098" s="53" t="s">
        <v>3821</v>
      </c>
      <c r="H2098" s="53" t="s">
        <v>1952</v>
      </c>
      <c r="I2098" s="57">
        <v>50</v>
      </c>
    </row>
    <row r="2099" s="44" customFormat="1" ht="29" customHeight="1" spans="1:9">
      <c r="A2099" s="54"/>
      <c r="B2099" s="54"/>
      <c r="C2099" s="53" t="s">
        <v>486</v>
      </c>
      <c r="D2099" s="53" t="s">
        <v>1833</v>
      </c>
      <c r="E2099" s="53" t="s">
        <v>1899</v>
      </c>
      <c r="F2099" s="53" t="s">
        <v>1900</v>
      </c>
      <c r="G2099" s="53" t="s">
        <v>3821</v>
      </c>
      <c r="H2099" s="53" t="s">
        <v>1952</v>
      </c>
      <c r="I2099" s="57">
        <v>1</v>
      </c>
    </row>
    <row r="2100" s="44" customFormat="1" ht="18.5" customHeight="1" spans="1:9">
      <c r="A2100" s="54"/>
      <c r="B2100" s="54"/>
      <c r="C2100" s="53" t="s">
        <v>3819</v>
      </c>
      <c r="D2100" s="53" t="s">
        <v>1833</v>
      </c>
      <c r="E2100" s="53" t="s">
        <v>2254</v>
      </c>
      <c r="F2100" s="53" t="s">
        <v>2255</v>
      </c>
      <c r="G2100" s="53" t="s">
        <v>3821</v>
      </c>
      <c r="H2100" s="53" t="s">
        <v>1952</v>
      </c>
      <c r="I2100" s="57">
        <v>1</v>
      </c>
    </row>
    <row r="2101" s="44" customFormat="1" ht="18.5" customHeight="1" spans="1:9">
      <c r="A2101" s="54"/>
      <c r="B2101" s="54"/>
      <c r="C2101" s="53" t="s">
        <v>3819</v>
      </c>
      <c r="D2101" s="53" t="s">
        <v>1965</v>
      </c>
      <c r="E2101" s="53" t="s">
        <v>2526</v>
      </c>
      <c r="F2101" s="53" t="s">
        <v>2525</v>
      </c>
      <c r="G2101" s="53" t="s">
        <v>3821</v>
      </c>
      <c r="H2101" s="53" t="s">
        <v>1952</v>
      </c>
      <c r="I2101" s="57">
        <v>5</v>
      </c>
    </row>
    <row r="2102" s="44" customFormat="1" ht="18.5" customHeight="1" spans="1:9">
      <c r="A2102" s="54"/>
      <c r="B2102" s="54"/>
      <c r="C2102" s="53" t="s">
        <v>486</v>
      </c>
      <c r="D2102" s="53" t="s">
        <v>550</v>
      </c>
      <c r="E2102" s="53" t="s">
        <v>1801</v>
      </c>
      <c r="F2102" s="53" t="s">
        <v>1779</v>
      </c>
      <c r="G2102" s="53" t="s">
        <v>3823</v>
      </c>
      <c r="H2102" s="53" t="s">
        <v>2260</v>
      </c>
      <c r="I2102" s="57">
        <v>1.5</v>
      </c>
    </row>
    <row r="2103" s="44" customFormat="1" ht="18.5" customHeight="1" spans="1:9">
      <c r="A2103" s="55"/>
      <c r="B2103" s="55"/>
      <c r="C2103" s="53" t="s">
        <v>3819</v>
      </c>
      <c r="D2103" s="53" t="s">
        <v>1779</v>
      </c>
      <c r="E2103" s="53" t="s">
        <v>1801</v>
      </c>
      <c r="F2103" s="53" t="s">
        <v>1779</v>
      </c>
      <c r="G2103" s="53" t="s">
        <v>3821</v>
      </c>
      <c r="H2103" s="53" t="s">
        <v>2260</v>
      </c>
      <c r="I2103" s="57">
        <v>19</v>
      </c>
    </row>
    <row r="2104" s="44" customFormat="1" ht="18.5" customHeight="1" spans="1:9">
      <c r="A2104" s="52" t="s">
        <v>3831</v>
      </c>
      <c r="B2104" s="52" t="s">
        <v>431</v>
      </c>
      <c r="C2104" s="53" t="s">
        <v>486</v>
      </c>
      <c r="D2104" s="53" t="s">
        <v>2113</v>
      </c>
      <c r="E2104" s="53" t="s">
        <v>1760</v>
      </c>
      <c r="F2104" s="53" t="s">
        <v>1759</v>
      </c>
      <c r="G2104" s="53" t="s">
        <v>2114</v>
      </c>
      <c r="H2104" s="53" t="s">
        <v>2747</v>
      </c>
      <c r="I2104" s="57">
        <v>0.5</v>
      </c>
    </row>
    <row r="2105" s="44" customFormat="1" ht="18.5" customHeight="1" spans="1:9">
      <c r="A2105" s="54"/>
      <c r="B2105" s="54"/>
      <c r="C2105" s="53" t="s">
        <v>486</v>
      </c>
      <c r="D2105" s="53" t="s">
        <v>2113</v>
      </c>
      <c r="E2105" s="53" t="s">
        <v>1765</v>
      </c>
      <c r="F2105" s="53" t="s">
        <v>1766</v>
      </c>
      <c r="G2105" s="53" t="s">
        <v>2114</v>
      </c>
      <c r="H2105" s="53" t="s">
        <v>1952</v>
      </c>
      <c r="I2105" s="57">
        <v>0.7</v>
      </c>
    </row>
    <row r="2106" s="44" customFormat="1" ht="18.5" customHeight="1" spans="1:9">
      <c r="A2106" s="54"/>
      <c r="B2106" s="54"/>
      <c r="C2106" s="53" t="s">
        <v>486</v>
      </c>
      <c r="D2106" s="53" t="s">
        <v>1769</v>
      </c>
      <c r="E2106" s="53" t="s">
        <v>1770</v>
      </c>
      <c r="F2106" s="53" t="s">
        <v>1771</v>
      </c>
      <c r="G2106" s="53" t="s">
        <v>2114</v>
      </c>
      <c r="H2106" s="53" t="s">
        <v>1952</v>
      </c>
      <c r="I2106" s="57">
        <v>0.5</v>
      </c>
    </row>
    <row r="2107" s="44" customFormat="1" ht="18.5" customHeight="1" spans="1:9">
      <c r="A2107" s="54"/>
      <c r="B2107" s="54"/>
      <c r="C2107" s="53" t="s">
        <v>486</v>
      </c>
      <c r="D2107" s="53" t="s">
        <v>2120</v>
      </c>
      <c r="E2107" s="53" t="s">
        <v>2063</v>
      </c>
      <c r="F2107" s="53" t="s">
        <v>2064</v>
      </c>
      <c r="G2107" s="53" t="s">
        <v>2120</v>
      </c>
      <c r="H2107" s="53" t="s">
        <v>1952</v>
      </c>
      <c r="I2107" s="57">
        <v>0.5</v>
      </c>
    </row>
    <row r="2108" s="44" customFormat="1" ht="18.5" customHeight="1" spans="1:9">
      <c r="A2108" s="54"/>
      <c r="B2108" s="54"/>
      <c r="C2108" s="53" t="s">
        <v>486</v>
      </c>
      <c r="D2108" s="53" t="s">
        <v>1791</v>
      </c>
      <c r="E2108" s="53" t="s">
        <v>1809</v>
      </c>
      <c r="F2108" s="53" t="s">
        <v>1810</v>
      </c>
      <c r="G2108" s="53" t="s">
        <v>2121</v>
      </c>
      <c r="H2108" s="53" t="s">
        <v>1952</v>
      </c>
      <c r="I2108" s="57">
        <v>0.3</v>
      </c>
    </row>
    <row r="2109" s="44" customFormat="1" ht="18.5" customHeight="1" spans="1:9">
      <c r="A2109" s="54"/>
      <c r="B2109" s="54"/>
      <c r="C2109" s="53" t="s">
        <v>486</v>
      </c>
      <c r="D2109" s="53" t="s">
        <v>2120</v>
      </c>
      <c r="E2109" s="53" t="s">
        <v>2072</v>
      </c>
      <c r="F2109" s="53" t="s">
        <v>2071</v>
      </c>
      <c r="G2109" s="53" t="s">
        <v>2120</v>
      </c>
      <c r="H2109" s="53" t="s">
        <v>1952</v>
      </c>
      <c r="I2109" s="57">
        <v>0.5</v>
      </c>
    </row>
    <row r="2110" s="44" customFormat="1" ht="29" customHeight="1" spans="1:9">
      <c r="A2110" s="54"/>
      <c r="B2110" s="54"/>
      <c r="C2110" s="53" t="s">
        <v>3832</v>
      </c>
      <c r="D2110" s="53" t="s">
        <v>1779</v>
      </c>
      <c r="E2110" s="53" t="s">
        <v>1801</v>
      </c>
      <c r="F2110" s="53" t="s">
        <v>1779</v>
      </c>
      <c r="G2110" s="53" t="s">
        <v>3833</v>
      </c>
      <c r="H2110" s="53" t="s">
        <v>1952</v>
      </c>
      <c r="I2110" s="57">
        <v>7</v>
      </c>
    </row>
    <row r="2111" s="44" customFormat="1" ht="18.5" customHeight="1" spans="1:9">
      <c r="A2111" s="55"/>
      <c r="B2111" s="55"/>
      <c r="C2111" s="53" t="s">
        <v>486</v>
      </c>
      <c r="D2111" s="53" t="s">
        <v>1779</v>
      </c>
      <c r="E2111" s="53" t="s">
        <v>1801</v>
      </c>
      <c r="F2111" s="53" t="s">
        <v>1779</v>
      </c>
      <c r="G2111" s="53" t="s">
        <v>3834</v>
      </c>
      <c r="H2111" s="53" t="s">
        <v>1952</v>
      </c>
      <c r="I2111" s="57">
        <v>0.6</v>
      </c>
    </row>
    <row r="2112" s="44" customFormat="1" ht="18.5" customHeight="1" spans="1:9">
      <c r="A2112" s="52" t="s">
        <v>3835</v>
      </c>
      <c r="B2112" s="52" t="s">
        <v>433</v>
      </c>
      <c r="C2112" s="53" t="s">
        <v>486</v>
      </c>
      <c r="D2112" s="53" t="s">
        <v>1747</v>
      </c>
      <c r="E2112" s="53" t="s">
        <v>1746</v>
      </c>
      <c r="F2112" s="53" t="s">
        <v>1747</v>
      </c>
      <c r="G2112" s="53" t="s">
        <v>3836</v>
      </c>
      <c r="H2112" s="53" t="s">
        <v>2755</v>
      </c>
      <c r="I2112" s="57">
        <v>0.6</v>
      </c>
    </row>
    <row r="2113" s="44" customFormat="1" ht="18.5" customHeight="1" spans="1:9">
      <c r="A2113" s="54"/>
      <c r="B2113" s="54"/>
      <c r="C2113" s="53" t="s">
        <v>486</v>
      </c>
      <c r="D2113" s="53" t="s">
        <v>1787</v>
      </c>
      <c r="E2113" s="53" t="s">
        <v>1788</v>
      </c>
      <c r="F2113" s="53" t="s">
        <v>1787</v>
      </c>
      <c r="G2113" s="53" t="s">
        <v>3837</v>
      </c>
      <c r="H2113" s="53" t="s">
        <v>2755</v>
      </c>
      <c r="I2113" s="57">
        <v>0.7</v>
      </c>
    </row>
    <row r="2114" s="44" customFormat="1" ht="18.5" customHeight="1" spans="1:9">
      <c r="A2114" s="54"/>
      <c r="B2114" s="54"/>
      <c r="C2114" s="53" t="s">
        <v>486</v>
      </c>
      <c r="D2114" s="53" t="s">
        <v>3838</v>
      </c>
      <c r="E2114" s="53" t="s">
        <v>3826</v>
      </c>
      <c r="F2114" s="53" t="s">
        <v>3827</v>
      </c>
      <c r="G2114" s="53" t="s">
        <v>3821</v>
      </c>
      <c r="H2114" s="53" t="s">
        <v>3839</v>
      </c>
      <c r="I2114" s="57">
        <v>3</v>
      </c>
    </row>
    <row r="2115" s="44" customFormat="1" ht="18.5" customHeight="1" spans="1:9">
      <c r="A2115" s="54"/>
      <c r="B2115" s="54"/>
      <c r="C2115" s="53" t="s">
        <v>486</v>
      </c>
      <c r="D2115" s="53" t="s">
        <v>1769</v>
      </c>
      <c r="E2115" s="53" t="s">
        <v>1919</v>
      </c>
      <c r="F2115" s="53" t="s">
        <v>1920</v>
      </c>
      <c r="G2115" s="53" t="s">
        <v>3840</v>
      </c>
      <c r="H2115" s="53" t="s">
        <v>2288</v>
      </c>
      <c r="I2115" s="57">
        <v>0.4</v>
      </c>
    </row>
    <row r="2116" s="44" customFormat="1" ht="18.5" customHeight="1" spans="1:9">
      <c r="A2116" s="54"/>
      <c r="B2116" s="54"/>
      <c r="C2116" s="53" t="s">
        <v>486</v>
      </c>
      <c r="D2116" s="53" t="s">
        <v>1769</v>
      </c>
      <c r="E2116" s="53" t="s">
        <v>1923</v>
      </c>
      <c r="F2116" s="53" t="s">
        <v>1924</v>
      </c>
      <c r="G2116" s="53" t="s">
        <v>2161</v>
      </c>
      <c r="H2116" s="53" t="s">
        <v>2288</v>
      </c>
      <c r="I2116" s="57">
        <v>0.25</v>
      </c>
    </row>
    <row r="2117" s="44" customFormat="1" ht="18.5" customHeight="1" spans="1:9">
      <c r="A2117" s="54"/>
      <c r="B2117" s="54"/>
      <c r="C2117" s="53" t="s">
        <v>486</v>
      </c>
      <c r="D2117" s="53" t="s">
        <v>1791</v>
      </c>
      <c r="E2117" s="53" t="s">
        <v>1809</v>
      </c>
      <c r="F2117" s="53" t="s">
        <v>1810</v>
      </c>
      <c r="G2117" s="53" t="s">
        <v>3841</v>
      </c>
      <c r="H2117" s="53" t="s">
        <v>2755</v>
      </c>
      <c r="I2117" s="57">
        <v>0.2</v>
      </c>
    </row>
    <row r="2118" s="44" customFormat="1" ht="18.5" customHeight="1" spans="1:9">
      <c r="A2118" s="54"/>
      <c r="B2118" s="54"/>
      <c r="C2118" s="53" t="s">
        <v>486</v>
      </c>
      <c r="D2118" s="53" t="s">
        <v>2176</v>
      </c>
      <c r="E2118" s="53" t="s">
        <v>2072</v>
      </c>
      <c r="F2118" s="53" t="s">
        <v>2071</v>
      </c>
      <c r="G2118" s="53" t="s">
        <v>3823</v>
      </c>
      <c r="H2118" s="53" t="s">
        <v>3842</v>
      </c>
      <c r="I2118" s="57">
        <v>1</v>
      </c>
    </row>
    <row r="2119" s="44" customFormat="1" ht="18.5" customHeight="1" spans="1:9">
      <c r="A2119" s="54"/>
      <c r="B2119" s="54"/>
      <c r="C2119" s="53" t="s">
        <v>486</v>
      </c>
      <c r="D2119" s="53" t="s">
        <v>3843</v>
      </c>
      <c r="E2119" s="53" t="s">
        <v>1792</v>
      </c>
      <c r="F2119" s="53" t="s">
        <v>1782</v>
      </c>
      <c r="G2119" s="53" t="s">
        <v>3844</v>
      </c>
      <c r="H2119" s="53" t="s">
        <v>3842</v>
      </c>
      <c r="I2119" s="57">
        <v>3</v>
      </c>
    </row>
    <row r="2120" s="44" customFormat="1" ht="18.5" customHeight="1" spans="1:9">
      <c r="A2120" s="54"/>
      <c r="B2120" s="54"/>
      <c r="C2120" s="53" t="s">
        <v>486</v>
      </c>
      <c r="D2120" s="53" t="s">
        <v>3845</v>
      </c>
      <c r="E2120" s="53" t="s">
        <v>1794</v>
      </c>
      <c r="F2120" s="53" t="s">
        <v>1795</v>
      </c>
      <c r="G2120" s="53" t="s">
        <v>3821</v>
      </c>
      <c r="H2120" s="53" t="s">
        <v>2755</v>
      </c>
      <c r="I2120" s="57">
        <v>0.5</v>
      </c>
    </row>
    <row r="2121" s="44" customFormat="1" ht="18.5" customHeight="1" spans="1:9">
      <c r="A2121" s="54"/>
      <c r="B2121" s="54"/>
      <c r="C2121" s="53" t="s">
        <v>486</v>
      </c>
      <c r="D2121" s="53" t="s">
        <v>3578</v>
      </c>
      <c r="E2121" s="53" t="s">
        <v>1799</v>
      </c>
      <c r="F2121" s="53" t="s">
        <v>1798</v>
      </c>
      <c r="G2121" s="53" t="s">
        <v>3821</v>
      </c>
      <c r="H2121" s="53" t="s">
        <v>2288</v>
      </c>
      <c r="I2121" s="57">
        <v>0.35</v>
      </c>
    </row>
    <row r="2122" s="44" customFormat="1" ht="18.5" customHeight="1" spans="1:9">
      <c r="A2122" s="55"/>
      <c r="B2122" s="55"/>
      <c r="C2122" s="53" t="s">
        <v>486</v>
      </c>
      <c r="D2122" s="53" t="s">
        <v>1779</v>
      </c>
      <c r="E2122" s="53" t="s">
        <v>1801</v>
      </c>
      <c r="F2122" s="53" t="s">
        <v>1779</v>
      </c>
      <c r="G2122" s="53" t="s">
        <v>3821</v>
      </c>
      <c r="H2122" s="53" t="s">
        <v>2288</v>
      </c>
      <c r="I2122" s="57">
        <v>6</v>
      </c>
    </row>
    <row r="2123" s="44" customFormat="1" ht="18.5" customHeight="1" spans="1:9">
      <c r="A2123" s="52" t="s">
        <v>3846</v>
      </c>
      <c r="B2123" s="52" t="s">
        <v>437</v>
      </c>
      <c r="C2123" s="53" t="s">
        <v>486</v>
      </c>
      <c r="D2123" s="53" t="s">
        <v>1747</v>
      </c>
      <c r="E2123" s="53" t="s">
        <v>1746</v>
      </c>
      <c r="F2123" s="53" t="s">
        <v>1747</v>
      </c>
      <c r="G2123" s="53" t="s">
        <v>2114</v>
      </c>
      <c r="H2123" s="53" t="s">
        <v>1952</v>
      </c>
      <c r="I2123" s="57">
        <v>1.2</v>
      </c>
    </row>
    <row r="2124" s="44" customFormat="1" ht="18.5" customHeight="1" spans="1:9">
      <c r="A2124" s="54"/>
      <c r="B2124" s="54"/>
      <c r="C2124" s="53" t="s">
        <v>486</v>
      </c>
      <c r="D2124" s="53" t="s">
        <v>2467</v>
      </c>
      <c r="E2124" s="53" t="s">
        <v>1788</v>
      </c>
      <c r="F2124" s="53" t="s">
        <v>1787</v>
      </c>
      <c r="G2124" s="53" t="s">
        <v>3847</v>
      </c>
      <c r="H2124" s="53" t="s">
        <v>1952</v>
      </c>
      <c r="I2124" s="57">
        <v>0.8</v>
      </c>
    </row>
    <row r="2125" s="44" customFormat="1" ht="18.5" customHeight="1" spans="1:9">
      <c r="A2125" s="54"/>
      <c r="B2125" s="54"/>
      <c r="C2125" s="53" t="s">
        <v>486</v>
      </c>
      <c r="D2125" s="53" t="s">
        <v>1756</v>
      </c>
      <c r="E2125" s="53" t="s">
        <v>1755</v>
      </c>
      <c r="F2125" s="53" t="s">
        <v>1756</v>
      </c>
      <c r="G2125" s="53" t="s">
        <v>3847</v>
      </c>
      <c r="H2125" s="53" t="s">
        <v>1952</v>
      </c>
      <c r="I2125" s="57">
        <v>1</v>
      </c>
    </row>
    <row r="2126" s="44" customFormat="1" ht="18.5" customHeight="1" spans="1:9">
      <c r="A2126" s="54"/>
      <c r="B2126" s="54"/>
      <c r="C2126" s="53" t="s">
        <v>486</v>
      </c>
      <c r="D2126" s="53" t="s">
        <v>1759</v>
      </c>
      <c r="E2126" s="53" t="s">
        <v>1760</v>
      </c>
      <c r="F2126" s="53" t="s">
        <v>1759</v>
      </c>
      <c r="G2126" s="53" t="s">
        <v>3847</v>
      </c>
      <c r="H2126" s="53" t="s">
        <v>1952</v>
      </c>
      <c r="I2126" s="57">
        <v>1</v>
      </c>
    </row>
    <row r="2127" s="44" customFormat="1" ht="18.5" customHeight="1" spans="1:9">
      <c r="A2127" s="54"/>
      <c r="B2127" s="54"/>
      <c r="C2127" s="53" t="s">
        <v>486</v>
      </c>
      <c r="D2127" s="53" t="s">
        <v>1884</v>
      </c>
      <c r="E2127" s="53" t="s">
        <v>1885</v>
      </c>
      <c r="F2127" s="53" t="s">
        <v>1884</v>
      </c>
      <c r="G2127" s="53" t="s">
        <v>3848</v>
      </c>
      <c r="H2127" s="53" t="s">
        <v>1952</v>
      </c>
      <c r="I2127" s="57">
        <v>1.5</v>
      </c>
    </row>
    <row r="2128" s="44" customFormat="1" ht="18.5" customHeight="1" spans="1:9">
      <c r="A2128" s="54"/>
      <c r="B2128" s="54"/>
      <c r="C2128" s="53" t="s">
        <v>486</v>
      </c>
      <c r="D2128" s="53" t="s">
        <v>1763</v>
      </c>
      <c r="E2128" s="53" t="s">
        <v>1762</v>
      </c>
      <c r="F2128" s="53" t="s">
        <v>1763</v>
      </c>
      <c r="G2128" s="53" t="s">
        <v>2114</v>
      </c>
      <c r="H2128" s="53" t="s">
        <v>1952</v>
      </c>
      <c r="I2128" s="57">
        <v>0.8</v>
      </c>
    </row>
    <row r="2129" s="44" customFormat="1" ht="18.5" customHeight="1" spans="1:9">
      <c r="A2129" s="54"/>
      <c r="B2129" s="54"/>
      <c r="C2129" s="53" t="s">
        <v>486</v>
      </c>
      <c r="D2129" s="53" t="s">
        <v>1832</v>
      </c>
      <c r="E2129" s="53" t="s">
        <v>1767</v>
      </c>
      <c r="F2129" s="53" t="s">
        <v>1768</v>
      </c>
      <c r="G2129" s="53" t="s">
        <v>2114</v>
      </c>
      <c r="H2129" s="53" t="s">
        <v>1952</v>
      </c>
      <c r="I2129" s="57">
        <v>1</v>
      </c>
    </row>
    <row r="2130" s="44" customFormat="1" ht="18.5" customHeight="1" spans="1:9">
      <c r="A2130" s="54"/>
      <c r="B2130" s="54"/>
      <c r="C2130" s="53" t="s">
        <v>486</v>
      </c>
      <c r="D2130" s="53" t="s">
        <v>1769</v>
      </c>
      <c r="E2130" s="53" t="s">
        <v>1770</v>
      </c>
      <c r="F2130" s="53" t="s">
        <v>1771</v>
      </c>
      <c r="G2130" s="53" t="s">
        <v>2114</v>
      </c>
      <c r="H2130" s="53" t="s">
        <v>1952</v>
      </c>
      <c r="I2130" s="57">
        <v>1</v>
      </c>
    </row>
    <row r="2131" s="44" customFormat="1" ht="18.5" customHeight="1" spans="1:9">
      <c r="A2131" s="54"/>
      <c r="B2131" s="54"/>
      <c r="C2131" s="53" t="s">
        <v>486</v>
      </c>
      <c r="D2131" s="53" t="s">
        <v>3849</v>
      </c>
      <c r="E2131" s="53" t="s">
        <v>1797</v>
      </c>
      <c r="F2131" s="53" t="s">
        <v>1796</v>
      </c>
      <c r="G2131" s="53" t="s">
        <v>3850</v>
      </c>
      <c r="H2131" s="53" t="s">
        <v>1952</v>
      </c>
      <c r="I2131" s="57">
        <v>0.9</v>
      </c>
    </row>
    <row r="2132" s="44" customFormat="1" ht="18.5" customHeight="1" spans="1:9">
      <c r="A2132" s="54"/>
      <c r="B2132" s="54"/>
      <c r="C2132" s="53" t="s">
        <v>486</v>
      </c>
      <c r="D2132" s="53" t="s">
        <v>2031</v>
      </c>
      <c r="E2132" s="53" t="s">
        <v>1801</v>
      </c>
      <c r="F2132" s="53" t="s">
        <v>1779</v>
      </c>
      <c r="G2132" s="53" t="s">
        <v>550</v>
      </c>
      <c r="H2132" s="53" t="s">
        <v>1952</v>
      </c>
      <c r="I2132" s="57">
        <v>0.9</v>
      </c>
    </row>
    <row r="2133" s="44" customFormat="1" ht="29" customHeight="1" spans="1:9">
      <c r="A2133" s="55"/>
      <c r="B2133" s="55"/>
      <c r="C2133" s="53" t="s">
        <v>486</v>
      </c>
      <c r="D2133" s="53" t="s">
        <v>3851</v>
      </c>
      <c r="E2133" s="53" t="s">
        <v>1860</v>
      </c>
      <c r="F2133" s="53" t="s">
        <v>1859</v>
      </c>
      <c r="G2133" s="53" t="s">
        <v>3852</v>
      </c>
      <c r="H2133" s="53" t="s">
        <v>1952</v>
      </c>
      <c r="I2133" s="57">
        <v>6</v>
      </c>
    </row>
    <row r="2134" s="44" customFormat="1" ht="18.5" customHeight="1" spans="1:9">
      <c r="A2134" s="52" t="s">
        <v>3853</v>
      </c>
      <c r="B2134" s="52" t="s">
        <v>439</v>
      </c>
      <c r="C2134" s="53" t="s">
        <v>486</v>
      </c>
      <c r="D2134" s="53" t="s">
        <v>1747</v>
      </c>
      <c r="E2134" s="53" t="s">
        <v>1746</v>
      </c>
      <c r="F2134" s="53" t="s">
        <v>1747</v>
      </c>
      <c r="G2134" s="53" t="s">
        <v>3854</v>
      </c>
      <c r="H2134" s="53" t="s">
        <v>2302</v>
      </c>
      <c r="I2134" s="57">
        <v>0.5</v>
      </c>
    </row>
    <row r="2135" s="44" customFormat="1" ht="18.5" customHeight="1" spans="1:9">
      <c r="A2135" s="54"/>
      <c r="B2135" s="54"/>
      <c r="C2135" s="53" t="s">
        <v>486</v>
      </c>
      <c r="D2135" s="53" t="s">
        <v>1769</v>
      </c>
      <c r="E2135" s="53" t="s">
        <v>1806</v>
      </c>
      <c r="F2135" s="53" t="s">
        <v>1807</v>
      </c>
      <c r="G2135" s="53" t="s">
        <v>3855</v>
      </c>
      <c r="H2135" s="53" t="s">
        <v>3856</v>
      </c>
      <c r="I2135" s="57">
        <v>0.3</v>
      </c>
    </row>
    <row r="2136" s="44" customFormat="1" ht="18.5" customHeight="1" spans="1:9">
      <c r="A2136" s="54"/>
      <c r="B2136" s="54"/>
      <c r="C2136" s="53" t="s">
        <v>486</v>
      </c>
      <c r="D2136" s="53" t="s">
        <v>1791</v>
      </c>
      <c r="E2136" s="53" t="s">
        <v>1809</v>
      </c>
      <c r="F2136" s="53" t="s">
        <v>1810</v>
      </c>
      <c r="G2136" s="53" t="s">
        <v>3857</v>
      </c>
      <c r="H2136" s="53" t="s">
        <v>3856</v>
      </c>
      <c r="I2136" s="57">
        <v>0.2</v>
      </c>
    </row>
    <row r="2137" s="44" customFormat="1" ht="18.5" customHeight="1" spans="1:9">
      <c r="A2137" s="54"/>
      <c r="B2137" s="54"/>
      <c r="C2137" s="53" t="s">
        <v>486</v>
      </c>
      <c r="D2137" s="53" t="s">
        <v>2071</v>
      </c>
      <c r="E2137" s="53" t="s">
        <v>2072</v>
      </c>
      <c r="F2137" s="53" t="s">
        <v>2071</v>
      </c>
      <c r="G2137" s="53" t="s">
        <v>2071</v>
      </c>
      <c r="H2137" s="53" t="s">
        <v>3856</v>
      </c>
      <c r="I2137" s="57">
        <v>0.3</v>
      </c>
    </row>
    <row r="2138" s="44" customFormat="1" ht="18.5" customHeight="1" spans="1:9">
      <c r="A2138" s="54"/>
      <c r="B2138" s="54"/>
      <c r="C2138" s="53" t="s">
        <v>486</v>
      </c>
      <c r="D2138" s="53" t="s">
        <v>1779</v>
      </c>
      <c r="E2138" s="53" t="s">
        <v>1801</v>
      </c>
      <c r="F2138" s="53" t="s">
        <v>1779</v>
      </c>
      <c r="G2138" s="53" t="s">
        <v>3032</v>
      </c>
      <c r="H2138" s="53" t="s">
        <v>3856</v>
      </c>
      <c r="I2138" s="57">
        <v>1</v>
      </c>
    </row>
    <row r="2139" s="44" customFormat="1" ht="29" customHeight="1" spans="1:9">
      <c r="A2139" s="55"/>
      <c r="B2139" s="55"/>
      <c r="C2139" s="53" t="s">
        <v>3858</v>
      </c>
      <c r="D2139" s="53" t="s">
        <v>1779</v>
      </c>
      <c r="E2139" s="53" t="s">
        <v>1801</v>
      </c>
      <c r="F2139" s="53" t="s">
        <v>1779</v>
      </c>
      <c r="G2139" s="53" t="s">
        <v>3032</v>
      </c>
      <c r="H2139" s="53" t="s">
        <v>2302</v>
      </c>
      <c r="I2139" s="57">
        <v>1</v>
      </c>
    </row>
    <row r="2140" s="44" customFormat="1" ht="18.5" customHeight="1" spans="1:9">
      <c r="A2140" s="52" t="s">
        <v>3859</v>
      </c>
      <c r="B2140" s="52" t="s">
        <v>441</v>
      </c>
      <c r="C2140" s="53" t="s">
        <v>486</v>
      </c>
      <c r="D2140" s="53" t="s">
        <v>2010</v>
      </c>
      <c r="E2140" s="53" t="s">
        <v>1746</v>
      </c>
      <c r="F2140" s="53" t="s">
        <v>1747</v>
      </c>
      <c r="G2140" s="53" t="s">
        <v>2329</v>
      </c>
      <c r="H2140" s="53" t="s">
        <v>2830</v>
      </c>
      <c r="I2140" s="57">
        <v>1.1</v>
      </c>
    </row>
    <row r="2141" s="44" customFormat="1" ht="18.5" customHeight="1" spans="1:9">
      <c r="A2141" s="54"/>
      <c r="B2141" s="54"/>
      <c r="C2141" s="53" t="s">
        <v>486</v>
      </c>
      <c r="D2141" s="53" t="s">
        <v>2543</v>
      </c>
      <c r="E2141" s="53" t="s">
        <v>1788</v>
      </c>
      <c r="F2141" s="53" t="s">
        <v>1787</v>
      </c>
      <c r="G2141" s="53" t="s">
        <v>2330</v>
      </c>
      <c r="H2141" s="53" t="s">
        <v>2291</v>
      </c>
      <c r="I2141" s="57">
        <v>0.9</v>
      </c>
    </row>
    <row r="2142" s="44" customFormat="1" ht="18.5" customHeight="1" spans="1:9">
      <c r="A2142" s="54"/>
      <c r="B2142" s="54"/>
      <c r="C2142" s="53" t="s">
        <v>486</v>
      </c>
      <c r="D2142" s="53" t="s">
        <v>2013</v>
      </c>
      <c r="E2142" s="53" t="s">
        <v>1755</v>
      </c>
      <c r="F2142" s="53" t="s">
        <v>1756</v>
      </c>
      <c r="G2142" s="53" t="s">
        <v>2329</v>
      </c>
      <c r="H2142" s="53" t="s">
        <v>2291</v>
      </c>
      <c r="I2142" s="57">
        <v>1</v>
      </c>
    </row>
    <row r="2143" s="44" customFormat="1" ht="18.5" customHeight="1" spans="1:9">
      <c r="A2143" s="54"/>
      <c r="B2143" s="54"/>
      <c r="C2143" s="53" t="s">
        <v>486</v>
      </c>
      <c r="D2143" s="53" t="s">
        <v>1884</v>
      </c>
      <c r="E2143" s="53" t="s">
        <v>1885</v>
      </c>
      <c r="F2143" s="53" t="s">
        <v>1884</v>
      </c>
      <c r="G2143" s="53" t="s">
        <v>2330</v>
      </c>
      <c r="H2143" s="53" t="s">
        <v>2836</v>
      </c>
      <c r="I2143" s="57">
        <v>5</v>
      </c>
    </row>
    <row r="2144" s="44" customFormat="1" ht="18.5" customHeight="1" spans="1:9">
      <c r="A2144" s="54"/>
      <c r="B2144" s="54"/>
      <c r="C2144" s="53" t="s">
        <v>486</v>
      </c>
      <c r="D2144" s="53" t="s">
        <v>1832</v>
      </c>
      <c r="E2144" s="53" t="s">
        <v>1767</v>
      </c>
      <c r="F2144" s="53" t="s">
        <v>1768</v>
      </c>
      <c r="G2144" s="53" t="s">
        <v>2329</v>
      </c>
      <c r="H2144" s="53" t="s">
        <v>2291</v>
      </c>
      <c r="I2144" s="57">
        <v>1.2</v>
      </c>
    </row>
    <row r="2145" s="44" customFormat="1" ht="18.5" customHeight="1" spans="1:9">
      <c r="A2145" s="54"/>
      <c r="B2145" s="54"/>
      <c r="C2145" s="53" t="s">
        <v>486</v>
      </c>
      <c r="D2145" s="53" t="s">
        <v>3860</v>
      </c>
      <c r="E2145" s="53" t="s">
        <v>3861</v>
      </c>
      <c r="F2145" s="53" t="s">
        <v>3862</v>
      </c>
      <c r="G2145" s="53" t="s">
        <v>2114</v>
      </c>
      <c r="H2145" s="53" t="s">
        <v>3863</v>
      </c>
      <c r="I2145" s="57">
        <v>2.08</v>
      </c>
    </row>
    <row r="2146" s="44" customFormat="1" ht="18.5" customHeight="1" spans="1:9">
      <c r="A2146" s="54"/>
      <c r="B2146" s="54"/>
      <c r="C2146" s="53" t="s">
        <v>486</v>
      </c>
      <c r="D2146" s="53" t="s">
        <v>1769</v>
      </c>
      <c r="E2146" s="53" t="s">
        <v>1919</v>
      </c>
      <c r="F2146" s="53" t="s">
        <v>1920</v>
      </c>
      <c r="G2146" s="53" t="s">
        <v>2114</v>
      </c>
      <c r="H2146" s="53" t="s">
        <v>2291</v>
      </c>
      <c r="I2146" s="57">
        <v>2</v>
      </c>
    </row>
    <row r="2147" s="44" customFormat="1" ht="18.5" customHeight="1" spans="1:9">
      <c r="A2147" s="55"/>
      <c r="B2147" s="55"/>
      <c r="C2147" s="53" t="s">
        <v>486</v>
      </c>
      <c r="D2147" s="53" t="s">
        <v>2066</v>
      </c>
      <c r="E2147" s="53" t="s">
        <v>1772</v>
      </c>
      <c r="F2147" s="53" t="s">
        <v>1773</v>
      </c>
      <c r="G2147" s="53" t="s">
        <v>2114</v>
      </c>
      <c r="H2147" s="53" t="s">
        <v>3324</v>
      </c>
      <c r="I2147" s="57">
        <v>0.3</v>
      </c>
    </row>
    <row r="2148" s="44" customFormat="1" ht="18.5" customHeight="1" spans="1:9">
      <c r="A2148" s="52" t="s">
        <v>3864</v>
      </c>
      <c r="B2148" s="52" t="s">
        <v>443</v>
      </c>
      <c r="C2148" s="53" t="s">
        <v>486</v>
      </c>
      <c r="D2148" s="53" t="s">
        <v>1747</v>
      </c>
      <c r="E2148" s="53" t="s">
        <v>1746</v>
      </c>
      <c r="F2148" s="53" t="s">
        <v>1747</v>
      </c>
      <c r="G2148" s="53" t="s">
        <v>3305</v>
      </c>
      <c r="H2148" s="53" t="s">
        <v>3208</v>
      </c>
      <c r="I2148" s="57">
        <v>1.4</v>
      </c>
    </row>
    <row r="2149" s="44" customFormat="1" ht="18.5" customHeight="1" spans="1:9">
      <c r="A2149" s="54"/>
      <c r="B2149" s="54"/>
      <c r="C2149" s="53" t="s">
        <v>486</v>
      </c>
      <c r="D2149" s="53" t="s">
        <v>1787</v>
      </c>
      <c r="E2149" s="53" t="s">
        <v>1788</v>
      </c>
      <c r="F2149" s="53" t="s">
        <v>1787</v>
      </c>
      <c r="G2149" s="53" t="s">
        <v>3307</v>
      </c>
      <c r="H2149" s="53" t="s">
        <v>2268</v>
      </c>
      <c r="I2149" s="57">
        <v>0.6</v>
      </c>
    </row>
    <row r="2150" s="44" customFormat="1" ht="18.5" customHeight="1" spans="1:9">
      <c r="A2150" s="54"/>
      <c r="B2150" s="54"/>
      <c r="C2150" s="53" t="s">
        <v>486</v>
      </c>
      <c r="D2150" s="53" t="s">
        <v>1764</v>
      </c>
      <c r="E2150" s="53" t="s">
        <v>1879</v>
      </c>
      <c r="F2150" s="53" t="s">
        <v>1764</v>
      </c>
      <c r="G2150" s="53" t="s">
        <v>2135</v>
      </c>
      <c r="H2150" s="53" t="s">
        <v>2274</v>
      </c>
      <c r="I2150" s="57">
        <v>0.8</v>
      </c>
    </row>
    <row r="2151" s="44" customFormat="1" ht="18.5" customHeight="1" spans="1:9">
      <c r="A2151" s="54"/>
      <c r="B2151" s="54"/>
      <c r="C2151" s="53" t="s">
        <v>486</v>
      </c>
      <c r="D2151" s="53" t="s">
        <v>1759</v>
      </c>
      <c r="E2151" s="53" t="s">
        <v>1760</v>
      </c>
      <c r="F2151" s="53" t="s">
        <v>1759</v>
      </c>
      <c r="G2151" s="53" t="s">
        <v>2626</v>
      </c>
      <c r="H2151" s="53" t="s">
        <v>2274</v>
      </c>
      <c r="I2151" s="57">
        <v>1.8</v>
      </c>
    </row>
    <row r="2152" s="44" customFormat="1" ht="18.5" customHeight="1" spans="1:9">
      <c r="A2152" s="54"/>
      <c r="B2152" s="54"/>
      <c r="C2152" s="53" t="s">
        <v>486</v>
      </c>
      <c r="D2152" s="53" t="s">
        <v>1763</v>
      </c>
      <c r="E2152" s="53" t="s">
        <v>1762</v>
      </c>
      <c r="F2152" s="53" t="s">
        <v>1763</v>
      </c>
      <c r="G2152" s="53" t="s">
        <v>2631</v>
      </c>
      <c r="H2152" s="53" t="s">
        <v>2274</v>
      </c>
      <c r="I2152" s="57">
        <v>0.5</v>
      </c>
    </row>
    <row r="2153" s="44" customFormat="1" ht="18.5" customHeight="1" spans="1:9">
      <c r="A2153" s="54"/>
      <c r="B2153" s="54"/>
      <c r="C2153" s="53" t="s">
        <v>486</v>
      </c>
      <c r="D2153" s="53" t="s">
        <v>1769</v>
      </c>
      <c r="E2153" s="53" t="s">
        <v>1927</v>
      </c>
      <c r="F2153" s="53" t="s">
        <v>1928</v>
      </c>
      <c r="G2153" s="53" t="s">
        <v>3865</v>
      </c>
      <c r="H2153" s="53" t="s">
        <v>2274</v>
      </c>
      <c r="I2153" s="57">
        <v>1</v>
      </c>
    </row>
    <row r="2154" s="44" customFormat="1" ht="18.5" customHeight="1" spans="1:9">
      <c r="A2154" s="54"/>
      <c r="B2154" s="54"/>
      <c r="C2154" s="53" t="s">
        <v>486</v>
      </c>
      <c r="D2154" s="53" t="s">
        <v>1791</v>
      </c>
      <c r="E2154" s="53" t="s">
        <v>1809</v>
      </c>
      <c r="F2154" s="53" t="s">
        <v>1810</v>
      </c>
      <c r="G2154" s="53" t="s">
        <v>2634</v>
      </c>
      <c r="H2154" s="53" t="s">
        <v>3086</v>
      </c>
      <c r="I2154" s="57">
        <v>2</v>
      </c>
    </row>
    <row r="2155" s="44" customFormat="1" ht="18.5" customHeight="1" spans="1:9">
      <c r="A2155" s="54"/>
      <c r="B2155" s="54"/>
      <c r="C2155" s="53" t="s">
        <v>486</v>
      </c>
      <c r="D2155" s="53" t="s">
        <v>2071</v>
      </c>
      <c r="E2155" s="53" t="s">
        <v>2072</v>
      </c>
      <c r="F2155" s="53" t="s">
        <v>2071</v>
      </c>
      <c r="G2155" s="53" t="s">
        <v>3866</v>
      </c>
      <c r="H2155" s="53" t="s">
        <v>3839</v>
      </c>
      <c r="I2155" s="57">
        <v>2</v>
      </c>
    </row>
    <row r="2156" s="44" customFormat="1" ht="18.5" customHeight="1" spans="1:9">
      <c r="A2156" s="54"/>
      <c r="B2156" s="54"/>
      <c r="C2156" s="53" t="s">
        <v>486</v>
      </c>
      <c r="D2156" s="53" t="s">
        <v>1779</v>
      </c>
      <c r="E2156" s="53" t="s">
        <v>1801</v>
      </c>
      <c r="F2156" s="53" t="s">
        <v>1779</v>
      </c>
      <c r="G2156" s="53" t="s">
        <v>2108</v>
      </c>
      <c r="H2156" s="53" t="s">
        <v>3867</v>
      </c>
      <c r="I2156" s="57">
        <v>2</v>
      </c>
    </row>
    <row r="2157" s="44" customFormat="1" ht="18.5" customHeight="1" spans="1:9">
      <c r="A2157" s="54"/>
      <c r="B2157" s="54"/>
      <c r="C2157" s="53" t="s">
        <v>3868</v>
      </c>
      <c r="D2157" s="53" t="s">
        <v>1779</v>
      </c>
      <c r="E2157" s="53" t="s">
        <v>1801</v>
      </c>
      <c r="F2157" s="53" t="s">
        <v>1779</v>
      </c>
      <c r="G2157" s="53" t="s">
        <v>2108</v>
      </c>
      <c r="H2157" s="53" t="s">
        <v>2258</v>
      </c>
      <c r="I2157" s="57">
        <v>1.5</v>
      </c>
    </row>
    <row r="2158" s="44" customFormat="1" ht="18.5" customHeight="1" spans="1:9">
      <c r="A2158" s="55"/>
      <c r="B2158" s="55"/>
      <c r="C2158" s="53" t="s">
        <v>3869</v>
      </c>
      <c r="D2158" s="53" t="s">
        <v>1779</v>
      </c>
      <c r="E2158" s="53" t="s">
        <v>1801</v>
      </c>
      <c r="F2158" s="53" t="s">
        <v>1779</v>
      </c>
      <c r="G2158" s="53" t="s">
        <v>2108</v>
      </c>
      <c r="H2158" s="53" t="s">
        <v>3870</v>
      </c>
      <c r="I2158" s="57">
        <v>1</v>
      </c>
    </row>
    <row r="2159" s="44" customFormat="1" ht="18.5" customHeight="1" spans="1:9">
      <c r="A2159" s="52" t="s">
        <v>3871</v>
      </c>
      <c r="B2159" s="52" t="s">
        <v>445</v>
      </c>
      <c r="C2159" s="53" t="s">
        <v>486</v>
      </c>
      <c r="D2159" s="53" t="s">
        <v>1747</v>
      </c>
      <c r="E2159" s="53" t="s">
        <v>1746</v>
      </c>
      <c r="F2159" s="53" t="s">
        <v>1747</v>
      </c>
      <c r="G2159" s="53" t="s">
        <v>3305</v>
      </c>
      <c r="H2159" s="53" t="s">
        <v>2222</v>
      </c>
      <c r="I2159" s="57">
        <v>3.2</v>
      </c>
    </row>
    <row r="2160" s="44" customFormat="1" ht="18.5" customHeight="1" spans="1:9">
      <c r="A2160" s="54"/>
      <c r="B2160" s="54"/>
      <c r="C2160" s="53" t="s">
        <v>486</v>
      </c>
      <c r="D2160" s="53" t="s">
        <v>1758</v>
      </c>
      <c r="E2160" s="53" t="s">
        <v>1757</v>
      </c>
      <c r="F2160" s="53" t="s">
        <v>1758</v>
      </c>
      <c r="G2160" s="53" t="s">
        <v>3872</v>
      </c>
      <c r="H2160" s="53" t="s">
        <v>2222</v>
      </c>
      <c r="I2160" s="57">
        <v>1.5</v>
      </c>
    </row>
    <row r="2161" s="44" customFormat="1" ht="18.5" customHeight="1" spans="1:9">
      <c r="A2161" s="54"/>
      <c r="B2161" s="54"/>
      <c r="C2161" s="53" t="s">
        <v>486</v>
      </c>
      <c r="D2161" s="53" t="s">
        <v>1759</v>
      </c>
      <c r="E2161" s="53" t="s">
        <v>1760</v>
      </c>
      <c r="F2161" s="53" t="s">
        <v>1759</v>
      </c>
      <c r="G2161" s="53" t="s">
        <v>2626</v>
      </c>
      <c r="H2161" s="53" t="s">
        <v>2274</v>
      </c>
      <c r="I2161" s="57">
        <v>0.8</v>
      </c>
    </row>
    <row r="2162" s="44" customFormat="1" ht="18.5" customHeight="1" spans="1:9">
      <c r="A2162" s="54"/>
      <c r="B2162" s="54"/>
      <c r="C2162" s="53" t="s">
        <v>486</v>
      </c>
      <c r="D2162" s="53" t="s">
        <v>1763</v>
      </c>
      <c r="E2162" s="53" t="s">
        <v>1762</v>
      </c>
      <c r="F2162" s="53" t="s">
        <v>1763</v>
      </c>
      <c r="G2162" s="53" t="s">
        <v>2631</v>
      </c>
      <c r="H2162" s="53" t="s">
        <v>2274</v>
      </c>
      <c r="I2162" s="57">
        <v>0.5</v>
      </c>
    </row>
    <row r="2163" s="44" customFormat="1" ht="18.5" customHeight="1" spans="1:9">
      <c r="A2163" s="54"/>
      <c r="B2163" s="54"/>
      <c r="C2163" s="53" t="s">
        <v>486</v>
      </c>
      <c r="D2163" s="53" t="s">
        <v>1769</v>
      </c>
      <c r="E2163" s="53" t="s">
        <v>1919</v>
      </c>
      <c r="F2163" s="53" t="s">
        <v>1920</v>
      </c>
      <c r="G2163" s="53" t="s">
        <v>3873</v>
      </c>
      <c r="H2163" s="53" t="s">
        <v>2274</v>
      </c>
      <c r="I2163" s="57">
        <v>1</v>
      </c>
    </row>
    <row r="2164" s="44" customFormat="1" ht="18.5" customHeight="1" spans="1:9">
      <c r="A2164" s="54"/>
      <c r="B2164" s="54"/>
      <c r="C2164" s="53" t="s">
        <v>486</v>
      </c>
      <c r="D2164" s="53" t="s">
        <v>1769</v>
      </c>
      <c r="E2164" s="53" t="s">
        <v>1927</v>
      </c>
      <c r="F2164" s="53" t="s">
        <v>1928</v>
      </c>
      <c r="G2164" s="53" t="s">
        <v>3874</v>
      </c>
      <c r="H2164" s="53" t="s">
        <v>2274</v>
      </c>
      <c r="I2164" s="57">
        <v>1</v>
      </c>
    </row>
    <row r="2165" s="44" customFormat="1" ht="18.5" customHeight="1" spans="1:9">
      <c r="A2165" s="54"/>
      <c r="B2165" s="54"/>
      <c r="C2165" s="53" t="s">
        <v>486</v>
      </c>
      <c r="D2165" s="53" t="s">
        <v>1791</v>
      </c>
      <c r="E2165" s="53" t="s">
        <v>1809</v>
      </c>
      <c r="F2165" s="53" t="s">
        <v>1810</v>
      </c>
      <c r="G2165" s="53" t="s">
        <v>2634</v>
      </c>
      <c r="H2165" s="53" t="s">
        <v>2531</v>
      </c>
      <c r="I2165" s="57">
        <v>1</v>
      </c>
    </row>
    <row r="2166" s="44" customFormat="1" ht="29" customHeight="1" spans="1:9">
      <c r="A2166" s="54"/>
      <c r="B2166" s="54"/>
      <c r="C2166" s="53" t="s">
        <v>3875</v>
      </c>
      <c r="D2166" s="53" t="s">
        <v>1791</v>
      </c>
      <c r="E2166" s="53" t="s">
        <v>1809</v>
      </c>
      <c r="F2166" s="53" t="s">
        <v>1810</v>
      </c>
      <c r="G2166" s="53" t="s">
        <v>3876</v>
      </c>
      <c r="H2166" s="53" t="s">
        <v>2334</v>
      </c>
      <c r="I2166" s="57">
        <v>0.5</v>
      </c>
    </row>
    <row r="2167" s="44" customFormat="1" ht="18.5" customHeight="1" spans="1:9">
      <c r="A2167" s="54"/>
      <c r="B2167" s="54"/>
      <c r="C2167" s="53" t="s">
        <v>486</v>
      </c>
      <c r="D2167" s="53" t="s">
        <v>2071</v>
      </c>
      <c r="E2167" s="53" t="s">
        <v>2072</v>
      </c>
      <c r="F2167" s="53" t="s">
        <v>2071</v>
      </c>
      <c r="G2167" s="53" t="s">
        <v>3866</v>
      </c>
      <c r="H2167" s="53" t="s">
        <v>2531</v>
      </c>
      <c r="I2167" s="57">
        <v>1</v>
      </c>
    </row>
    <row r="2168" s="44" customFormat="1" ht="29" customHeight="1" spans="1:9">
      <c r="A2168" s="54"/>
      <c r="B2168" s="54"/>
      <c r="C2168" s="53" t="s">
        <v>3875</v>
      </c>
      <c r="D2168" s="53" t="s">
        <v>1833</v>
      </c>
      <c r="E2168" s="53" t="s">
        <v>1899</v>
      </c>
      <c r="F2168" s="53" t="s">
        <v>1900</v>
      </c>
      <c r="G2168" s="53" t="s">
        <v>3236</v>
      </c>
      <c r="H2168" s="53" t="s">
        <v>3211</v>
      </c>
      <c r="I2168" s="57">
        <v>4.5</v>
      </c>
    </row>
    <row r="2169" s="44" customFormat="1" ht="29" customHeight="1" spans="1:9">
      <c r="A2169" s="54"/>
      <c r="B2169" s="54"/>
      <c r="C2169" s="53" t="s">
        <v>3875</v>
      </c>
      <c r="D2169" s="53" t="s">
        <v>3877</v>
      </c>
      <c r="E2169" s="53" t="s">
        <v>3878</v>
      </c>
      <c r="F2169" s="53" t="s">
        <v>3879</v>
      </c>
      <c r="G2169" s="53" t="s">
        <v>3877</v>
      </c>
      <c r="H2169" s="53" t="s">
        <v>3880</v>
      </c>
      <c r="I2169" s="57">
        <v>9.12</v>
      </c>
    </row>
    <row r="2170" s="44" customFormat="1" ht="29" customHeight="1" spans="1:9">
      <c r="A2170" s="54"/>
      <c r="B2170" s="54"/>
      <c r="C2170" s="53" t="s">
        <v>3875</v>
      </c>
      <c r="D2170" s="53" t="s">
        <v>1779</v>
      </c>
      <c r="E2170" s="53" t="s">
        <v>1801</v>
      </c>
      <c r="F2170" s="53" t="s">
        <v>1779</v>
      </c>
      <c r="G2170" s="53" t="s">
        <v>3881</v>
      </c>
      <c r="H2170" s="53" t="s">
        <v>2018</v>
      </c>
      <c r="I2170" s="57">
        <v>1</v>
      </c>
    </row>
    <row r="2171" s="44" customFormat="1" ht="18.5" customHeight="1" spans="1:9">
      <c r="A2171" s="54"/>
      <c r="B2171" s="54"/>
      <c r="C2171" s="53" t="s">
        <v>486</v>
      </c>
      <c r="D2171" s="53" t="s">
        <v>1779</v>
      </c>
      <c r="E2171" s="53" t="s">
        <v>1801</v>
      </c>
      <c r="F2171" s="53" t="s">
        <v>1779</v>
      </c>
      <c r="G2171" s="53" t="s">
        <v>2108</v>
      </c>
      <c r="H2171" s="53" t="s">
        <v>2018</v>
      </c>
      <c r="I2171" s="57">
        <v>1</v>
      </c>
    </row>
    <row r="2172" s="44" customFormat="1" ht="29" customHeight="1" spans="1:9">
      <c r="A2172" s="55"/>
      <c r="B2172" s="55"/>
      <c r="C2172" s="53" t="s">
        <v>3875</v>
      </c>
      <c r="D2172" s="53" t="s">
        <v>3882</v>
      </c>
      <c r="E2172" s="53" t="s">
        <v>3883</v>
      </c>
      <c r="F2172" s="53" t="s">
        <v>3884</v>
      </c>
      <c r="G2172" s="53" t="s">
        <v>3882</v>
      </c>
      <c r="H2172" s="53" t="s">
        <v>3880</v>
      </c>
      <c r="I2172" s="57">
        <v>9.12</v>
      </c>
    </row>
    <row r="2173" s="44" customFormat="1" ht="18.5" customHeight="1" spans="1:9">
      <c r="A2173" s="52" t="s">
        <v>3885</v>
      </c>
      <c r="B2173" s="52" t="s">
        <v>447</v>
      </c>
      <c r="C2173" s="53" t="s">
        <v>486</v>
      </c>
      <c r="D2173" s="53" t="s">
        <v>1756</v>
      </c>
      <c r="E2173" s="53" t="s">
        <v>1755</v>
      </c>
      <c r="F2173" s="53" t="s">
        <v>1756</v>
      </c>
      <c r="G2173" s="53" t="s">
        <v>3312</v>
      </c>
      <c r="H2173" s="53" t="s">
        <v>2222</v>
      </c>
      <c r="I2173" s="57">
        <v>0.8</v>
      </c>
    </row>
    <row r="2174" s="44" customFormat="1" ht="18.5" customHeight="1" spans="1:9">
      <c r="A2174" s="54"/>
      <c r="B2174" s="54"/>
      <c r="C2174" s="53" t="s">
        <v>486</v>
      </c>
      <c r="D2174" s="53" t="s">
        <v>1763</v>
      </c>
      <c r="E2174" s="53" t="s">
        <v>1762</v>
      </c>
      <c r="F2174" s="53" t="s">
        <v>1763</v>
      </c>
      <c r="G2174" s="53" t="s">
        <v>2631</v>
      </c>
      <c r="H2174" s="53" t="s">
        <v>2222</v>
      </c>
      <c r="I2174" s="57">
        <v>0.5</v>
      </c>
    </row>
    <row r="2175" s="44" customFormat="1" ht="18.5" customHeight="1" spans="1:9">
      <c r="A2175" s="54"/>
      <c r="B2175" s="54"/>
      <c r="C2175" s="53" t="s">
        <v>486</v>
      </c>
      <c r="D2175" s="53" t="s">
        <v>1791</v>
      </c>
      <c r="E2175" s="53" t="s">
        <v>1809</v>
      </c>
      <c r="F2175" s="53" t="s">
        <v>1810</v>
      </c>
      <c r="G2175" s="53" t="s">
        <v>2634</v>
      </c>
      <c r="H2175" s="53" t="s">
        <v>2531</v>
      </c>
      <c r="I2175" s="57">
        <v>0.5</v>
      </c>
    </row>
    <row r="2176" s="44" customFormat="1" ht="18.5" customHeight="1" spans="1:9">
      <c r="A2176" s="55"/>
      <c r="B2176" s="55"/>
      <c r="C2176" s="53" t="s">
        <v>486</v>
      </c>
      <c r="D2176" s="53" t="s">
        <v>2071</v>
      </c>
      <c r="E2176" s="53" t="s">
        <v>2072</v>
      </c>
      <c r="F2176" s="53" t="s">
        <v>2071</v>
      </c>
      <c r="G2176" s="53" t="s">
        <v>3866</v>
      </c>
      <c r="H2176" s="53" t="s">
        <v>2531</v>
      </c>
      <c r="I2176" s="57">
        <v>0.5</v>
      </c>
    </row>
    <row r="2177" s="44" customFormat="1" ht="18.5" customHeight="1" spans="1:9">
      <c r="A2177" s="52" t="s">
        <v>3886</v>
      </c>
      <c r="B2177" s="52" t="s">
        <v>449</v>
      </c>
      <c r="C2177" s="53" t="s">
        <v>486</v>
      </c>
      <c r="D2177" s="53" t="s">
        <v>1791</v>
      </c>
      <c r="E2177" s="53" t="s">
        <v>1757</v>
      </c>
      <c r="F2177" s="53" t="s">
        <v>1758</v>
      </c>
      <c r="G2177" s="53" t="s">
        <v>3887</v>
      </c>
      <c r="H2177" s="53" t="s">
        <v>1865</v>
      </c>
      <c r="I2177" s="57">
        <v>1</v>
      </c>
    </row>
    <row r="2178" s="44" customFormat="1" ht="18.5" customHeight="1" spans="1:9">
      <c r="A2178" s="54"/>
      <c r="B2178" s="54"/>
      <c r="C2178" s="53" t="s">
        <v>486</v>
      </c>
      <c r="D2178" s="53" t="s">
        <v>1759</v>
      </c>
      <c r="E2178" s="53" t="s">
        <v>1760</v>
      </c>
      <c r="F2178" s="53" t="s">
        <v>1759</v>
      </c>
      <c r="G2178" s="53" t="s">
        <v>3887</v>
      </c>
      <c r="H2178" s="53" t="s">
        <v>2311</v>
      </c>
      <c r="I2178" s="57">
        <v>0.75</v>
      </c>
    </row>
    <row r="2179" s="44" customFormat="1" ht="18.5" customHeight="1" spans="1:9">
      <c r="A2179" s="54"/>
      <c r="B2179" s="54"/>
      <c r="C2179" s="53" t="s">
        <v>486</v>
      </c>
      <c r="D2179" s="53" t="s">
        <v>1832</v>
      </c>
      <c r="E2179" s="53" t="s">
        <v>1767</v>
      </c>
      <c r="F2179" s="53" t="s">
        <v>1768</v>
      </c>
      <c r="G2179" s="53" t="s">
        <v>3887</v>
      </c>
      <c r="H2179" s="53" t="s">
        <v>3888</v>
      </c>
      <c r="I2179" s="57">
        <v>2.4</v>
      </c>
    </row>
    <row r="2180" s="44" customFormat="1" ht="18.5" customHeight="1" spans="1:9">
      <c r="A2180" s="54"/>
      <c r="B2180" s="54"/>
      <c r="C2180" s="53" t="s">
        <v>486</v>
      </c>
      <c r="D2180" s="53" t="s">
        <v>1782</v>
      </c>
      <c r="E2180" s="53" t="s">
        <v>1792</v>
      </c>
      <c r="F2180" s="53" t="s">
        <v>1782</v>
      </c>
      <c r="G2180" s="53" t="s">
        <v>3889</v>
      </c>
      <c r="H2180" s="53" t="s">
        <v>1754</v>
      </c>
      <c r="I2180" s="57">
        <v>3</v>
      </c>
    </row>
    <row r="2181" s="44" customFormat="1" ht="18.5" customHeight="1" spans="1:9">
      <c r="A2181" s="54"/>
      <c r="B2181" s="54"/>
      <c r="C2181" s="53" t="s">
        <v>486</v>
      </c>
      <c r="D2181" s="53" t="s">
        <v>1782</v>
      </c>
      <c r="E2181" s="53" t="s">
        <v>1792</v>
      </c>
      <c r="F2181" s="53" t="s">
        <v>1782</v>
      </c>
      <c r="G2181" s="53" t="s">
        <v>3890</v>
      </c>
      <c r="H2181" s="53" t="s">
        <v>1778</v>
      </c>
      <c r="I2181" s="57">
        <v>1</v>
      </c>
    </row>
    <row r="2182" s="44" customFormat="1" ht="18.5" customHeight="1" spans="1:9">
      <c r="A2182" s="54"/>
      <c r="B2182" s="54"/>
      <c r="C2182" s="53" t="s">
        <v>486</v>
      </c>
      <c r="D2182" s="53" t="s">
        <v>1779</v>
      </c>
      <c r="E2182" s="53" t="s">
        <v>1801</v>
      </c>
      <c r="F2182" s="53" t="s">
        <v>1779</v>
      </c>
      <c r="G2182" s="53" t="s">
        <v>3887</v>
      </c>
      <c r="H2182" s="53" t="s">
        <v>1865</v>
      </c>
      <c r="I2182" s="57">
        <v>7.5</v>
      </c>
    </row>
    <row r="2183" s="44" customFormat="1" ht="18.5" customHeight="1" spans="1:9">
      <c r="A2183" s="54"/>
      <c r="B2183" s="54"/>
      <c r="C2183" s="53" t="s">
        <v>486</v>
      </c>
      <c r="D2183" s="53" t="s">
        <v>1779</v>
      </c>
      <c r="E2183" s="53" t="s">
        <v>1801</v>
      </c>
      <c r="F2183" s="53" t="s">
        <v>1779</v>
      </c>
      <c r="G2183" s="53" t="s">
        <v>2312</v>
      </c>
      <c r="H2183" s="53" t="s">
        <v>1865</v>
      </c>
      <c r="I2183" s="57">
        <v>3.75</v>
      </c>
    </row>
    <row r="2184" s="44" customFormat="1" ht="18.5" customHeight="1" spans="1:9">
      <c r="A2184" s="55"/>
      <c r="B2184" s="55"/>
      <c r="C2184" s="53" t="s">
        <v>3891</v>
      </c>
      <c r="D2184" s="53" t="s">
        <v>1779</v>
      </c>
      <c r="E2184" s="53" t="s">
        <v>1801</v>
      </c>
      <c r="F2184" s="53" t="s">
        <v>1779</v>
      </c>
      <c r="G2184" s="53" t="s">
        <v>3887</v>
      </c>
      <c r="H2184" s="53" t="s">
        <v>1865</v>
      </c>
      <c r="I2184" s="57">
        <v>3.75</v>
      </c>
    </row>
    <row r="2185" s="44" customFormat="1" ht="18.5" customHeight="1" spans="1:9">
      <c r="A2185" s="52" t="s">
        <v>3892</v>
      </c>
      <c r="B2185" s="52" t="s">
        <v>451</v>
      </c>
      <c r="C2185" s="53" t="s">
        <v>486</v>
      </c>
      <c r="D2185" s="53" t="s">
        <v>3893</v>
      </c>
      <c r="E2185" s="53" t="s">
        <v>1809</v>
      </c>
      <c r="F2185" s="53" t="s">
        <v>1810</v>
      </c>
      <c r="G2185" s="53" t="s">
        <v>3894</v>
      </c>
      <c r="H2185" s="53" t="s">
        <v>1865</v>
      </c>
      <c r="I2185" s="57">
        <v>0.3</v>
      </c>
    </row>
    <row r="2186" s="44" customFormat="1" ht="18.5" customHeight="1" spans="1:9">
      <c r="A2186" s="54"/>
      <c r="B2186" s="54"/>
      <c r="C2186" s="53" t="s">
        <v>486</v>
      </c>
      <c r="D2186" s="53" t="s">
        <v>3895</v>
      </c>
      <c r="E2186" s="53" t="s">
        <v>2072</v>
      </c>
      <c r="F2186" s="53" t="s">
        <v>2071</v>
      </c>
      <c r="G2186" s="53" t="s">
        <v>3894</v>
      </c>
      <c r="H2186" s="53" t="s">
        <v>2471</v>
      </c>
      <c r="I2186" s="57">
        <v>0.2</v>
      </c>
    </row>
    <row r="2187" s="44" customFormat="1" ht="18.5" customHeight="1" spans="1:9">
      <c r="A2187" s="54"/>
      <c r="B2187" s="54"/>
      <c r="C2187" s="53" t="s">
        <v>486</v>
      </c>
      <c r="D2187" s="53" t="s">
        <v>1795</v>
      </c>
      <c r="E2187" s="53" t="s">
        <v>1794</v>
      </c>
      <c r="F2187" s="53" t="s">
        <v>1795</v>
      </c>
      <c r="G2187" s="53" t="s">
        <v>3894</v>
      </c>
      <c r="H2187" s="53" t="s">
        <v>1865</v>
      </c>
      <c r="I2187" s="57">
        <v>0.25</v>
      </c>
    </row>
    <row r="2188" s="44" customFormat="1" ht="18.5" customHeight="1" spans="1:9">
      <c r="A2188" s="54"/>
      <c r="B2188" s="54"/>
      <c r="C2188" s="53" t="s">
        <v>486</v>
      </c>
      <c r="D2188" s="53" t="s">
        <v>1796</v>
      </c>
      <c r="E2188" s="53" t="s">
        <v>1797</v>
      </c>
      <c r="F2188" s="53" t="s">
        <v>1796</v>
      </c>
      <c r="G2188" s="53" t="s">
        <v>3894</v>
      </c>
      <c r="H2188" s="53" t="s">
        <v>1865</v>
      </c>
      <c r="I2188" s="57">
        <v>0.25</v>
      </c>
    </row>
    <row r="2189" s="44" customFormat="1" ht="18.5" customHeight="1" spans="1:9">
      <c r="A2189" s="55"/>
      <c r="B2189" s="55"/>
      <c r="C2189" s="53" t="s">
        <v>486</v>
      </c>
      <c r="D2189" s="53" t="s">
        <v>3896</v>
      </c>
      <c r="E2189" s="53" t="s">
        <v>1971</v>
      </c>
      <c r="F2189" s="53" t="s">
        <v>1972</v>
      </c>
      <c r="G2189" s="53" t="s">
        <v>3894</v>
      </c>
      <c r="H2189" s="53" t="s">
        <v>1865</v>
      </c>
      <c r="I2189" s="57">
        <v>2.2</v>
      </c>
    </row>
    <row r="2190" s="44" customFormat="1" ht="18.5" customHeight="1" spans="1:9">
      <c r="A2190" s="52" t="s">
        <v>3897</v>
      </c>
      <c r="B2190" s="52" t="s">
        <v>453</v>
      </c>
      <c r="C2190" s="53" t="s">
        <v>3898</v>
      </c>
      <c r="D2190" s="53" t="s">
        <v>3898</v>
      </c>
      <c r="E2190" s="53" t="s">
        <v>1746</v>
      </c>
      <c r="F2190" s="53" t="s">
        <v>1747</v>
      </c>
      <c r="G2190" s="53" t="s">
        <v>3899</v>
      </c>
      <c r="H2190" s="53" t="s">
        <v>2235</v>
      </c>
      <c r="I2190" s="57">
        <v>8</v>
      </c>
    </row>
    <row r="2191" s="44" customFormat="1" ht="18.5" customHeight="1" spans="1:9">
      <c r="A2191" s="54"/>
      <c r="B2191" s="54"/>
      <c r="C2191" s="53" t="s">
        <v>486</v>
      </c>
      <c r="D2191" s="53" t="s">
        <v>486</v>
      </c>
      <c r="E2191" s="53" t="s">
        <v>1746</v>
      </c>
      <c r="F2191" s="53" t="s">
        <v>1747</v>
      </c>
      <c r="G2191" s="53" t="s">
        <v>3899</v>
      </c>
      <c r="H2191" s="53" t="s">
        <v>2235</v>
      </c>
      <c r="I2191" s="57">
        <v>2</v>
      </c>
    </row>
    <row r="2192" s="44" customFormat="1" ht="18.5" customHeight="1" spans="1:9">
      <c r="A2192" s="54"/>
      <c r="B2192" s="54"/>
      <c r="C2192" s="53" t="s">
        <v>3898</v>
      </c>
      <c r="D2192" s="53" t="s">
        <v>3898</v>
      </c>
      <c r="E2192" s="53" t="s">
        <v>1788</v>
      </c>
      <c r="F2192" s="53" t="s">
        <v>1787</v>
      </c>
      <c r="G2192" s="53" t="s">
        <v>3899</v>
      </c>
      <c r="H2192" s="53" t="s">
        <v>2235</v>
      </c>
      <c r="I2192" s="57">
        <v>3.4</v>
      </c>
    </row>
    <row r="2193" s="44" customFormat="1" ht="18.5" customHeight="1" spans="1:9">
      <c r="A2193" s="54"/>
      <c r="B2193" s="54"/>
      <c r="C2193" s="53" t="s">
        <v>486</v>
      </c>
      <c r="D2193" s="53" t="s">
        <v>486</v>
      </c>
      <c r="E2193" s="53" t="s">
        <v>1788</v>
      </c>
      <c r="F2193" s="53" t="s">
        <v>1787</v>
      </c>
      <c r="G2193" s="53" t="s">
        <v>3899</v>
      </c>
      <c r="H2193" s="53" t="s">
        <v>2235</v>
      </c>
      <c r="I2193" s="57">
        <v>1.4</v>
      </c>
    </row>
    <row r="2194" s="44" customFormat="1" ht="18.5" customHeight="1" spans="1:9">
      <c r="A2194" s="54"/>
      <c r="B2194" s="54"/>
      <c r="C2194" s="53" t="s">
        <v>486</v>
      </c>
      <c r="D2194" s="53" t="s">
        <v>486</v>
      </c>
      <c r="E2194" s="53" t="s">
        <v>1755</v>
      </c>
      <c r="F2194" s="53" t="s">
        <v>1756</v>
      </c>
      <c r="G2194" s="53" t="s">
        <v>3899</v>
      </c>
      <c r="H2194" s="53" t="s">
        <v>2398</v>
      </c>
      <c r="I2194" s="57">
        <v>0.8</v>
      </c>
    </row>
    <row r="2195" s="44" customFormat="1" ht="18.5" customHeight="1" spans="1:9">
      <c r="A2195" s="54"/>
      <c r="B2195" s="54"/>
      <c r="C2195" s="53" t="s">
        <v>3898</v>
      </c>
      <c r="D2195" s="53" t="s">
        <v>3898</v>
      </c>
      <c r="E2195" s="53" t="s">
        <v>1755</v>
      </c>
      <c r="F2195" s="53" t="s">
        <v>1756</v>
      </c>
      <c r="G2195" s="53" t="s">
        <v>3899</v>
      </c>
      <c r="H2195" s="53" t="s">
        <v>2398</v>
      </c>
      <c r="I2195" s="57">
        <v>3</v>
      </c>
    </row>
    <row r="2196" s="44" customFormat="1" ht="18.5" customHeight="1" spans="1:9">
      <c r="A2196" s="54"/>
      <c r="B2196" s="54"/>
      <c r="C2196" s="53" t="s">
        <v>3898</v>
      </c>
      <c r="D2196" s="53" t="s">
        <v>3898</v>
      </c>
      <c r="E2196" s="53" t="s">
        <v>1993</v>
      </c>
      <c r="F2196" s="53" t="s">
        <v>1992</v>
      </c>
      <c r="G2196" s="53" t="s">
        <v>3899</v>
      </c>
      <c r="H2196" s="53" t="s">
        <v>2398</v>
      </c>
      <c r="I2196" s="57">
        <v>1</v>
      </c>
    </row>
    <row r="2197" s="44" customFormat="1" ht="18.5" customHeight="1" spans="1:9">
      <c r="A2197" s="54"/>
      <c r="B2197" s="54"/>
      <c r="C2197" s="53" t="s">
        <v>3898</v>
      </c>
      <c r="D2197" s="53" t="s">
        <v>3898</v>
      </c>
      <c r="E2197" s="53" t="s">
        <v>1879</v>
      </c>
      <c r="F2197" s="53" t="s">
        <v>1764</v>
      </c>
      <c r="G2197" s="53" t="s">
        <v>3899</v>
      </c>
      <c r="H2197" s="53" t="s">
        <v>2235</v>
      </c>
      <c r="I2197" s="57">
        <v>1</v>
      </c>
    </row>
    <row r="2198" s="44" customFormat="1" ht="18.5" customHeight="1" spans="1:9">
      <c r="A2198" s="54"/>
      <c r="B2198" s="54"/>
      <c r="C2198" s="53" t="s">
        <v>3898</v>
      </c>
      <c r="D2198" s="53" t="s">
        <v>3898</v>
      </c>
      <c r="E2198" s="53" t="s">
        <v>1757</v>
      </c>
      <c r="F2198" s="53" t="s">
        <v>1758</v>
      </c>
      <c r="G2198" s="53" t="s">
        <v>3899</v>
      </c>
      <c r="H2198" s="53" t="s">
        <v>2235</v>
      </c>
      <c r="I2198" s="57">
        <v>3</v>
      </c>
    </row>
    <row r="2199" s="44" customFormat="1" ht="18.5" customHeight="1" spans="1:9">
      <c r="A2199" s="54"/>
      <c r="B2199" s="54"/>
      <c r="C2199" s="53" t="s">
        <v>486</v>
      </c>
      <c r="D2199" s="53" t="s">
        <v>486</v>
      </c>
      <c r="E2199" s="53" t="s">
        <v>1757</v>
      </c>
      <c r="F2199" s="53" t="s">
        <v>1758</v>
      </c>
      <c r="G2199" s="53" t="s">
        <v>3899</v>
      </c>
      <c r="H2199" s="53" t="s">
        <v>2235</v>
      </c>
      <c r="I2199" s="57">
        <v>1</v>
      </c>
    </row>
    <row r="2200" s="44" customFormat="1" ht="18.5" customHeight="1" spans="1:9">
      <c r="A2200" s="54"/>
      <c r="B2200" s="54"/>
      <c r="C2200" s="53" t="s">
        <v>3898</v>
      </c>
      <c r="D2200" s="53" t="s">
        <v>3898</v>
      </c>
      <c r="E2200" s="53" t="s">
        <v>1760</v>
      </c>
      <c r="F2200" s="53" t="s">
        <v>1759</v>
      </c>
      <c r="G2200" s="53" t="s">
        <v>3899</v>
      </c>
      <c r="H2200" s="53" t="s">
        <v>2235</v>
      </c>
      <c r="I2200" s="57">
        <v>2.5</v>
      </c>
    </row>
    <row r="2201" s="44" customFormat="1" ht="18.5" customHeight="1" spans="1:9">
      <c r="A2201" s="54"/>
      <c r="B2201" s="54"/>
      <c r="C2201" s="53" t="s">
        <v>486</v>
      </c>
      <c r="D2201" s="53" t="s">
        <v>486</v>
      </c>
      <c r="E2201" s="53" t="s">
        <v>1760</v>
      </c>
      <c r="F2201" s="53" t="s">
        <v>1759</v>
      </c>
      <c r="G2201" s="53" t="s">
        <v>3899</v>
      </c>
      <c r="H2201" s="53" t="s">
        <v>2235</v>
      </c>
      <c r="I2201" s="57">
        <v>1</v>
      </c>
    </row>
    <row r="2202" s="44" customFormat="1" ht="18.5" customHeight="1" spans="1:9">
      <c r="A2202" s="54"/>
      <c r="B2202" s="54"/>
      <c r="C2202" s="53" t="s">
        <v>3898</v>
      </c>
      <c r="D2202" s="53" t="s">
        <v>3898</v>
      </c>
      <c r="E2202" s="53" t="s">
        <v>1885</v>
      </c>
      <c r="F2202" s="53" t="s">
        <v>1884</v>
      </c>
      <c r="G2202" s="53" t="s">
        <v>3899</v>
      </c>
      <c r="H2202" s="53" t="s">
        <v>2235</v>
      </c>
      <c r="I2202" s="57">
        <v>8</v>
      </c>
    </row>
    <row r="2203" s="44" customFormat="1" ht="18.5" customHeight="1" spans="1:9">
      <c r="A2203" s="54"/>
      <c r="B2203" s="54"/>
      <c r="C2203" s="53" t="s">
        <v>3898</v>
      </c>
      <c r="D2203" s="53" t="s">
        <v>3898</v>
      </c>
      <c r="E2203" s="53" t="s">
        <v>1762</v>
      </c>
      <c r="F2203" s="53" t="s">
        <v>1763</v>
      </c>
      <c r="G2203" s="53" t="s">
        <v>3900</v>
      </c>
      <c r="H2203" s="53" t="s">
        <v>2235</v>
      </c>
      <c r="I2203" s="57">
        <v>3</v>
      </c>
    </row>
    <row r="2204" s="44" customFormat="1" ht="18.5" customHeight="1" spans="1:9">
      <c r="A2204" s="54"/>
      <c r="B2204" s="54"/>
      <c r="C2204" s="53" t="s">
        <v>3898</v>
      </c>
      <c r="D2204" s="53" t="s">
        <v>3898</v>
      </c>
      <c r="E2204" s="53" t="s">
        <v>1767</v>
      </c>
      <c r="F2204" s="53" t="s">
        <v>1768</v>
      </c>
      <c r="G2204" s="53" t="s">
        <v>3899</v>
      </c>
      <c r="H2204" s="53" t="s">
        <v>2235</v>
      </c>
      <c r="I2204" s="57">
        <v>5</v>
      </c>
    </row>
    <row r="2205" s="44" customFormat="1" ht="18.5" customHeight="1" spans="1:9">
      <c r="A2205" s="54"/>
      <c r="B2205" s="54"/>
      <c r="C2205" s="53" t="s">
        <v>486</v>
      </c>
      <c r="D2205" s="53" t="s">
        <v>486</v>
      </c>
      <c r="E2205" s="53" t="s">
        <v>2000</v>
      </c>
      <c r="F2205" s="53" t="s">
        <v>2001</v>
      </c>
      <c r="G2205" s="53" t="s">
        <v>3900</v>
      </c>
      <c r="H2205" s="53" t="s">
        <v>2235</v>
      </c>
      <c r="I2205" s="57">
        <v>1</v>
      </c>
    </row>
    <row r="2206" s="44" customFormat="1" ht="18.5" customHeight="1" spans="1:9">
      <c r="A2206" s="54"/>
      <c r="B2206" s="54"/>
      <c r="C2206" s="53" t="s">
        <v>3898</v>
      </c>
      <c r="D2206" s="53" t="s">
        <v>3898</v>
      </c>
      <c r="E2206" s="53" t="s">
        <v>2000</v>
      </c>
      <c r="F2206" s="53" t="s">
        <v>2001</v>
      </c>
      <c r="G2206" s="53" t="s">
        <v>3900</v>
      </c>
      <c r="H2206" s="53" t="s">
        <v>2235</v>
      </c>
      <c r="I2206" s="57">
        <v>10</v>
      </c>
    </row>
    <row r="2207" s="44" customFormat="1" ht="18.5" customHeight="1" spans="1:9">
      <c r="A2207" s="54"/>
      <c r="B2207" s="54"/>
      <c r="C2207" s="53" t="s">
        <v>486</v>
      </c>
      <c r="D2207" s="53" t="s">
        <v>486</v>
      </c>
      <c r="E2207" s="53" t="s">
        <v>2000</v>
      </c>
      <c r="F2207" s="53" t="s">
        <v>2001</v>
      </c>
      <c r="G2207" s="53" t="s">
        <v>3900</v>
      </c>
      <c r="H2207" s="53" t="s">
        <v>2235</v>
      </c>
      <c r="I2207" s="57">
        <v>1</v>
      </c>
    </row>
    <row r="2208" s="44" customFormat="1" ht="18.5" customHeight="1" spans="1:9">
      <c r="A2208" s="54"/>
      <c r="B2208" s="54"/>
      <c r="C2208" s="53" t="s">
        <v>486</v>
      </c>
      <c r="D2208" s="53" t="s">
        <v>486</v>
      </c>
      <c r="E2208" s="53" t="s">
        <v>1809</v>
      </c>
      <c r="F2208" s="53" t="s">
        <v>1810</v>
      </c>
      <c r="G2208" s="53" t="s">
        <v>3901</v>
      </c>
      <c r="H2208" s="53" t="s">
        <v>1865</v>
      </c>
      <c r="I2208" s="57">
        <v>1</v>
      </c>
    </row>
    <row r="2209" s="44" customFormat="1" ht="18.5" customHeight="1" spans="1:9">
      <c r="A2209" s="54"/>
      <c r="B2209" s="54"/>
      <c r="C2209" s="53" t="s">
        <v>486</v>
      </c>
      <c r="D2209" s="53" t="s">
        <v>486</v>
      </c>
      <c r="E2209" s="53" t="s">
        <v>1809</v>
      </c>
      <c r="F2209" s="53" t="s">
        <v>1810</v>
      </c>
      <c r="G2209" s="53" t="s">
        <v>3901</v>
      </c>
      <c r="H2209" s="53" t="s">
        <v>1865</v>
      </c>
      <c r="I2209" s="57">
        <v>2</v>
      </c>
    </row>
    <row r="2210" s="44" customFormat="1" ht="18.5" customHeight="1" spans="1:9">
      <c r="A2210" s="54"/>
      <c r="B2210" s="54"/>
      <c r="C2210" s="53" t="s">
        <v>3898</v>
      </c>
      <c r="D2210" s="53" t="s">
        <v>3898</v>
      </c>
      <c r="E2210" s="53" t="s">
        <v>1809</v>
      </c>
      <c r="F2210" s="53" t="s">
        <v>1810</v>
      </c>
      <c r="G2210" s="53" t="s">
        <v>3902</v>
      </c>
      <c r="H2210" s="53" t="s">
        <v>1865</v>
      </c>
      <c r="I2210" s="57">
        <v>5</v>
      </c>
    </row>
    <row r="2211" s="44" customFormat="1" ht="18.5" customHeight="1" spans="1:9">
      <c r="A2211" s="54"/>
      <c r="B2211" s="54"/>
      <c r="C2211" s="53" t="s">
        <v>3898</v>
      </c>
      <c r="D2211" s="53" t="s">
        <v>3898</v>
      </c>
      <c r="E2211" s="53" t="s">
        <v>1792</v>
      </c>
      <c r="F2211" s="53" t="s">
        <v>1782</v>
      </c>
      <c r="G2211" s="53" t="s">
        <v>3903</v>
      </c>
      <c r="H2211" s="53" t="s">
        <v>2235</v>
      </c>
      <c r="I2211" s="57">
        <v>15</v>
      </c>
    </row>
    <row r="2212" s="44" customFormat="1" ht="18.5" customHeight="1" spans="1:9">
      <c r="A2212" s="54"/>
      <c r="B2212" s="54"/>
      <c r="C2212" s="53" t="s">
        <v>486</v>
      </c>
      <c r="D2212" s="53" t="s">
        <v>486</v>
      </c>
      <c r="E2212" s="53" t="s">
        <v>1932</v>
      </c>
      <c r="F2212" s="53" t="s">
        <v>1933</v>
      </c>
      <c r="G2212" s="53" t="s">
        <v>3904</v>
      </c>
      <c r="H2212" s="53" t="s">
        <v>1754</v>
      </c>
      <c r="I2212" s="57">
        <v>1</v>
      </c>
    </row>
    <row r="2213" s="44" customFormat="1" ht="18.5" customHeight="1" spans="1:9">
      <c r="A2213" s="54"/>
      <c r="B2213" s="54"/>
      <c r="C2213" s="53" t="s">
        <v>3898</v>
      </c>
      <c r="D2213" s="53" t="s">
        <v>3898</v>
      </c>
      <c r="E2213" s="53" t="s">
        <v>1932</v>
      </c>
      <c r="F2213" s="53" t="s">
        <v>1933</v>
      </c>
      <c r="G2213" s="53" t="s">
        <v>3904</v>
      </c>
      <c r="H2213" s="53" t="s">
        <v>1754</v>
      </c>
      <c r="I2213" s="57">
        <v>4</v>
      </c>
    </row>
    <row r="2214" s="44" customFormat="1" ht="18.5" customHeight="1" spans="1:9">
      <c r="A2214" s="54"/>
      <c r="B2214" s="54"/>
      <c r="C2214" s="53" t="s">
        <v>3898</v>
      </c>
      <c r="D2214" s="53" t="s">
        <v>3898</v>
      </c>
      <c r="E2214" s="53" t="s">
        <v>1813</v>
      </c>
      <c r="F2214" s="53" t="s">
        <v>1812</v>
      </c>
      <c r="G2214" s="53" t="s">
        <v>3905</v>
      </c>
      <c r="H2214" s="53" t="s">
        <v>2741</v>
      </c>
      <c r="I2214" s="57">
        <v>5</v>
      </c>
    </row>
    <row r="2215" s="44" customFormat="1" ht="29" customHeight="1" spans="1:9">
      <c r="A2215" s="54"/>
      <c r="B2215" s="54"/>
      <c r="C2215" s="53" t="s">
        <v>3906</v>
      </c>
      <c r="D2215" s="53" t="s">
        <v>3906</v>
      </c>
      <c r="E2215" s="53" t="s">
        <v>1813</v>
      </c>
      <c r="F2215" s="53" t="s">
        <v>1812</v>
      </c>
      <c r="G2215" s="53" t="s">
        <v>3907</v>
      </c>
      <c r="H2215" s="53" t="s">
        <v>2741</v>
      </c>
      <c r="I2215" s="57">
        <v>20</v>
      </c>
    </row>
    <row r="2216" s="44" customFormat="1" ht="18.5" customHeight="1" spans="1:9">
      <c r="A2216" s="54"/>
      <c r="B2216" s="54"/>
      <c r="C2216" s="53" t="s">
        <v>486</v>
      </c>
      <c r="D2216" s="53" t="s">
        <v>486</v>
      </c>
      <c r="E2216" s="53" t="s">
        <v>1813</v>
      </c>
      <c r="F2216" s="53" t="s">
        <v>1812</v>
      </c>
      <c r="G2216" s="53" t="s">
        <v>3908</v>
      </c>
      <c r="H2216" s="53" t="s">
        <v>2741</v>
      </c>
      <c r="I2216" s="57">
        <v>1</v>
      </c>
    </row>
    <row r="2217" s="44" customFormat="1" ht="18.5" customHeight="1" spans="1:9">
      <c r="A2217" s="54"/>
      <c r="B2217" s="54"/>
      <c r="C2217" s="53" t="s">
        <v>486</v>
      </c>
      <c r="D2217" s="53" t="s">
        <v>486</v>
      </c>
      <c r="E2217" s="53" t="s">
        <v>1801</v>
      </c>
      <c r="F2217" s="53" t="s">
        <v>1779</v>
      </c>
      <c r="G2217" s="53" t="s">
        <v>3909</v>
      </c>
      <c r="H2217" s="53" t="s">
        <v>1865</v>
      </c>
      <c r="I2217" s="57">
        <v>4.2</v>
      </c>
    </row>
    <row r="2218" s="44" customFormat="1" ht="29" customHeight="1" spans="1:9">
      <c r="A2218" s="54"/>
      <c r="B2218" s="54"/>
      <c r="C2218" s="53" t="s">
        <v>3910</v>
      </c>
      <c r="D2218" s="53" t="s">
        <v>3910</v>
      </c>
      <c r="E2218" s="53" t="s">
        <v>1801</v>
      </c>
      <c r="F2218" s="53" t="s">
        <v>1779</v>
      </c>
      <c r="G2218" s="53" t="s">
        <v>3911</v>
      </c>
      <c r="H2218" s="53" t="s">
        <v>1778</v>
      </c>
      <c r="I2218" s="57">
        <v>2</v>
      </c>
    </row>
    <row r="2219" s="44" customFormat="1" ht="29.75" customHeight="1" spans="1:9">
      <c r="A2219" s="54"/>
      <c r="B2219" s="54"/>
      <c r="C2219" s="53" t="s">
        <v>3912</v>
      </c>
      <c r="D2219" s="53" t="s">
        <v>3913</v>
      </c>
      <c r="E2219" s="53" t="s">
        <v>1801</v>
      </c>
      <c r="F2219" s="53" t="s">
        <v>1779</v>
      </c>
      <c r="G2219" s="53" t="s">
        <v>3914</v>
      </c>
      <c r="H2219" s="53" t="s">
        <v>1778</v>
      </c>
      <c r="I2219" s="57">
        <v>5</v>
      </c>
    </row>
    <row r="2220" s="44" customFormat="1" ht="29" customHeight="1" spans="1:9">
      <c r="A2220" s="54"/>
      <c r="B2220" s="54"/>
      <c r="C2220" s="53" t="s">
        <v>3915</v>
      </c>
      <c r="D2220" s="53" t="s">
        <v>3915</v>
      </c>
      <c r="E2220" s="53" t="s">
        <v>1801</v>
      </c>
      <c r="F2220" s="53" t="s">
        <v>1779</v>
      </c>
      <c r="G2220" s="53" t="s">
        <v>3916</v>
      </c>
      <c r="H2220" s="53" t="s">
        <v>1865</v>
      </c>
      <c r="I2220" s="57">
        <v>20</v>
      </c>
    </row>
    <row r="2221" s="44" customFormat="1" ht="29" customHeight="1" spans="1:9">
      <c r="A2221" s="54"/>
      <c r="B2221" s="54"/>
      <c r="C2221" s="53" t="s">
        <v>3917</v>
      </c>
      <c r="D2221" s="53" t="s">
        <v>3918</v>
      </c>
      <c r="E2221" s="53" t="s">
        <v>1801</v>
      </c>
      <c r="F2221" s="53" t="s">
        <v>1779</v>
      </c>
      <c r="G2221" s="53" t="s">
        <v>3919</v>
      </c>
      <c r="H2221" s="53" t="s">
        <v>1778</v>
      </c>
      <c r="I2221" s="57">
        <v>10</v>
      </c>
    </row>
    <row r="2222" s="44" customFormat="1" ht="18.5" customHeight="1" spans="1:9">
      <c r="A2222" s="54"/>
      <c r="B2222" s="54"/>
      <c r="C2222" s="53" t="s">
        <v>3898</v>
      </c>
      <c r="D2222" s="53" t="s">
        <v>3898</v>
      </c>
      <c r="E2222" s="53" t="s">
        <v>1801</v>
      </c>
      <c r="F2222" s="53" t="s">
        <v>1779</v>
      </c>
      <c r="G2222" s="53" t="s">
        <v>3920</v>
      </c>
      <c r="H2222" s="53" t="s">
        <v>2272</v>
      </c>
      <c r="I2222" s="57">
        <v>20</v>
      </c>
    </row>
    <row r="2223" s="44" customFormat="1" ht="18.5" customHeight="1" spans="1:9">
      <c r="A2223" s="54"/>
      <c r="B2223" s="54"/>
      <c r="C2223" s="53" t="s">
        <v>486</v>
      </c>
      <c r="D2223" s="53" t="s">
        <v>486</v>
      </c>
      <c r="E2223" s="53" t="s">
        <v>1860</v>
      </c>
      <c r="F2223" s="53" t="s">
        <v>1859</v>
      </c>
      <c r="G2223" s="53" t="s">
        <v>3921</v>
      </c>
      <c r="H2223" s="53" t="s">
        <v>1865</v>
      </c>
      <c r="I2223" s="57">
        <v>3.5</v>
      </c>
    </row>
    <row r="2224" s="44" customFormat="1" ht="29" customHeight="1" spans="1:9">
      <c r="A2224" s="54"/>
      <c r="B2224" s="54"/>
      <c r="C2224" s="53" t="s">
        <v>3917</v>
      </c>
      <c r="D2224" s="53" t="s">
        <v>3918</v>
      </c>
      <c r="E2224" s="53" t="s">
        <v>3377</v>
      </c>
      <c r="F2224" s="53" t="s">
        <v>1908</v>
      </c>
      <c r="G2224" s="53" t="s">
        <v>3922</v>
      </c>
      <c r="H2224" s="53" t="s">
        <v>1854</v>
      </c>
      <c r="I2224" s="57">
        <v>90</v>
      </c>
    </row>
    <row r="2225" s="44" customFormat="1" ht="29" customHeight="1" spans="1:9">
      <c r="A2225" s="55"/>
      <c r="B2225" s="55"/>
      <c r="C2225" s="53" t="s">
        <v>3915</v>
      </c>
      <c r="D2225" s="53" t="s">
        <v>3915</v>
      </c>
      <c r="E2225" s="53" t="s">
        <v>3377</v>
      </c>
      <c r="F2225" s="53" t="s">
        <v>1908</v>
      </c>
      <c r="G2225" s="53" t="s">
        <v>3923</v>
      </c>
      <c r="H2225" s="53" t="s">
        <v>1778</v>
      </c>
      <c r="I2225" s="57">
        <v>130</v>
      </c>
    </row>
    <row r="2226" s="44" customFormat="1" ht="18.5" customHeight="1" spans="1:9">
      <c r="A2226" s="52" t="s">
        <v>3924</v>
      </c>
      <c r="B2226" s="52" t="s">
        <v>455</v>
      </c>
      <c r="C2226" s="53" t="s">
        <v>486</v>
      </c>
      <c r="D2226" s="53" t="s">
        <v>549</v>
      </c>
      <c r="E2226" s="53" t="s">
        <v>1746</v>
      </c>
      <c r="F2226" s="53" t="s">
        <v>1747</v>
      </c>
      <c r="G2226" s="53" t="s">
        <v>3925</v>
      </c>
      <c r="H2226" s="53" t="s">
        <v>3926</v>
      </c>
      <c r="I2226" s="57">
        <v>2.2</v>
      </c>
    </row>
    <row r="2227" s="44" customFormat="1" ht="18.5" customHeight="1" spans="1:9">
      <c r="A2227" s="54"/>
      <c r="B2227" s="54"/>
      <c r="C2227" s="53" t="s">
        <v>486</v>
      </c>
      <c r="D2227" s="53" t="s">
        <v>549</v>
      </c>
      <c r="E2227" s="53" t="s">
        <v>1788</v>
      </c>
      <c r="F2227" s="53" t="s">
        <v>1787</v>
      </c>
      <c r="G2227" s="53" t="s">
        <v>3925</v>
      </c>
      <c r="H2227" s="53" t="s">
        <v>3926</v>
      </c>
      <c r="I2227" s="57">
        <v>1.5</v>
      </c>
    </row>
    <row r="2228" s="44" customFormat="1" ht="18.5" customHeight="1" spans="1:9">
      <c r="A2228" s="54"/>
      <c r="B2228" s="54"/>
      <c r="C2228" s="53" t="s">
        <v>486</v>
      </c>
      <c r="D2228" s="53" t="s">
        <v>549</v>
      </c>
      <c r="E2228" s="53" t="s">
        <v>2000</v>
      </c>
      <c r="F2228" s="53" t="s">
        <v>2001</v>
      </c>
      <c r="G2228" s="53" t="s">
        <v>3927</v>
      </c>
      <c r="H2228" s="53" t="s">
        <v>3926</v>
      </c>
      <c r="I2228" s="57">
        <v>2.5</v>
      </c>
    </row>
    <row r="2229" s="44" customFormat="1" ht="18.5" customHeight="1" spans="1:9">
      <c r="A2229" s="54"/>
      <c r="B2229" s="54"/>
      <c r="C2229" s="53" t="s">
        <v>486</v>
      </c>
      <c r="D2229" s="53" t="s">
        <v>549</v>
      </c>
      <c r="E2229" s="53" t="s">
        <v>1809</v>
      </c>
      <c r="F2229" s="53" t="s">
        <v>1810</v>
      </c>
      <c r="G2229" s="53" t="s">
        <v>3928</v>
      </c>
      <c r="H2229" s="53" t="s">
        <v>1918</v>
      </c>
      <c r="I2229" s="57">
        <v>1.2</v>
      </c>
    </row>
    <row r="2230" s="44" customFormat="1" ht="18.5" customHeight="1" spans="1:9">
      <c r="A2230" s="54"/>
      <c r="B2230" s="54"/>
      <c r="C2230" s="53" t="s">
        <v>486</v>
      </c>
      <c r="D2230" s="53" t="s">
        <v>549</v>
      </c>
      <c r="E2230" s="53" t="s">
        <v>2072</v>
      </c>
      <c r="F2230" s="53" t="s">
        <v>2071</v>
      </c>
      <c r="G2230" s="53" t="s">
        <v>3929</v>
      </c>
      <c r="H2230" s="53" t="s">
        <v>2302</v>
      </c>
      <c r="I2230" s="57">
        <v>0.6</v>
      </c>
    </row>
    <row r="2231" s="44" customFormat="1" ht="18.5" customHeight="1" spans="1:9">
      <c r="A2231" s="54"/>
      <c r="B2231" s="54"/>
      <c r="C2231" s="53" t="s">
        <v>486</v>
      </c>
      <c r="D2231" s="53" t="s">
        <v>3850</v>
      </c>
      <c r="E2231" s="53" t="s">
        <v>1794</v>
      </c>
      <c r="F2231" s="53" t="s">
        <v>1795</v>
      </c>
      <c r="G2231" s="53" t="s">
        <v>3930</v>
      </c>
      <c r="H2231" s="53" t="s">
        <v>3931</v>
      </c>
      <c r="I2231" s="57">
        <v>1.5</v>
      </c>
    </row>
    <row r="2232" s="44" customFormat="1" ht="18.5" customHeight="1" spans="1:9">
      <c r="A2232" s="54"/>
      <c r="B2232" s="54"/>
      <c r="C2232" s="53" t="s">
        <v>486</v>
      </c>
      <c r="D2232" s="53" t="s">
        <v>3850</v>
      </c>
      <c r="E2232" s="53" t="s">
        <v>1797</v>
      </c>
      <c r="F2232" s="53" t="s">
        <v>1796</v>
      </c>
      <c r="G2232" s="53" t="s">
        <v>3930</v>
      </c>
      <c r="H2232" s="53" t="s">
        <v>3932</v>
      </c>
      <c r="I2232" s="57">
        <v>1.45</v>
      </c>
    </row>
    <row r="2233" s="44" customFormat="1" ht="18.5" customHeight="1" spans="1:9">
      <c r="A2233" s="55"/>
      <c r="B2233" s="55"/>
      <c r="C2233" s="53" t="s">
        <v>486</v>
      </c>
      <c r="D2233" s="53" t="s">
        <v>550</v>
      </c>
      <c r="E2233" s="53" t="s">
        <v>1801</v>
      </c>
      <c r="F2233" s="53" t="s">
        <v>1779</v>
      </c>
      <c r="G2233" s="53" t="s">
        <v>3930</v>
      </c>
      <c r="H2233" s="53" t="s">
        <v>3640</v>
      </c>
      <c r="I2233" s="57">
        <v>5</v>
      </c>
    </row>
    <row r="2234" s="44" customFormat="1" ht="18.5" customHeight="1" spans="1:9">
      <c r="A2234" s="59" t="s">
        <v>467</v>
      </c>
      <c r="B2234" s="60"/>
      <c r="C2234" s="60"/>
      <c r="D2234" s="60"/>
      <c r="E2234" s="60"/>
      <c r="F2234" s="60"/>
      <c r="G2234" s="60"/>
      <c r="H2234" s="61"/>
      <c r="I2234" s="62">
        <f>SUM(I5:I2233)</f>
        <v>47429.764924</v>
      </c>
    </row>
  </sheetData>
  <mergeCells count="312">
    <mergeCell ref="A2:I2"/>
    <mergeCell ref="A5:A21"/>
    <mergeCell ref="A22:A37"/>
    <mergeCell ref="A38:A42"/>
    <mergeCell ref="A43:A66"/>
    <mergeCell ref="A67:A71"/>
    <mergeCell ref="A72:A88"/>
    <mergeCell ref="A89:A165"/>
    <mergeCell ref="A166:A184"/>
    <mergeCell ref="A185:A225"/>
    <mergeCell ref="A226:A228"/>
    <mergeCell ref="A229:A244"/>
    <mergeCell ref="A245:A258"/>
    <mergeCell ref="A259:A266"/>
    <mergeCell ref="A267:A316"/>
    <mergeCell ref="A317:A324"/>
    <mergeCell ref="A325:A339"/>
    <mergeCell ref="A340:A349"/>
    <mergeCell ref="A350:A352"/>
    <mergeCell ref="A353:A372"/>
    <mergeCell ref="A373:A385"/>
    <mergeCell ref="A386:A401"/>
    <mergeCell ref="A402:A406"/>
    <mergeCell ref="A407:A408"/>
    <mergeCell ref="A409:A422"/>
    <mergeCell ref="A423:A431"/>
    <mergeCell ref="A432:A437"/>
    <mergeCell ref="A438:A445"/>
    <mergeCell ref="A446:A454"/>
    <mergeCell ref="A455:A461"/>
    <mergeCell ref="A462:A483"/>
    <mergeCell ref="A484:A497"/>
    <mergeCell ref="A498:A514"/>
    <mergeCell ref="A516:A518"/>
    <mergeCell ref="A519:A526"/>
    <mergeCell ref="A527:A532"/>
    <mergeCell ref="A533:A566"/>
    <mergeCell ref="A567:A585"/>
    <mergeCell ref="A586:A602"/>
    <mergeCell ref="A603:A630"/>
    <mergeCell ref="A631:A633"/>
    <mergeCell ref="A634:A668"/>
    <mergeCell ref="A669:A678"/>
    <mergeCell ref="A679:A724"/>
    <mergeCell ref="A725:A742"/>
    <mergeCell ref="A743:A751"/>
    <mergeCell ref="A752:A764"/>
    <mergeCell ref="A765:A794"/>
    <mergeCell ref="A795:A812"/>
    <mergeCell ref="A813:A819"/>
    <mergeCell ref="A820:A831"/>
    <mergeCell ref="A832:A845"/>
    <mergeCell ref="A846:A867"/>
    <mergeCell ref="A868:A873"/>
    <mergeCell ref="A875:A883"/>
    <mergeCell ref="A884:A891"/>
    <mergeCell ref="A892:A904"/>
    <mergeCell ref="A905:A919"/>
    <mergeCell ref="A920:A926"/>
    <mergeCell ref="A927:A940"/>
    <mergeCell ref="A941:A949"/>
    <mergeCell ref="A950:A951"/>
    <mergeCell ref="A952:A953"/>
    <mergeCell ref="A954:A956"/>
    <mergeCell ref="A957:A966"/>
    <mergeCell ref="A967:A1005"/>
    <mergeCell ref="A1007:A1019"/>
    <mergeCell ref="A1020:A1023"/>
    <mergeCell ref="A1024:A1029"/>
    <mergeCell ref="A1030:A1035"/>
    <mergeCell ref="A1036:A1056"/>
    <mergeCell ref="A1057:A1068"/>
    <mergeCell ref="A1069:A1082"/>
    <mergeCell ref="A1083:A1121"/>
    <mergeCell ref="A1122:A1125"/>
    <mergeCell ref="A1126:A1145"/>
    <mergeCell ref="A1146:A1154"/>
    <mergeCell ref="A1155:A1158"/>
    <mergeCell ref="A1159:A1180"/>
    <mergeCell ref="A1181:A1188"/>
    <mergeCell ref="A1189:A1200"/>
    <mergeCell ref="A1201:A1211"/>
    <mergeCell ref="A1212:A1215"/>
    <mergeCell ref="A1216:A1220"/>
    <mergeCell ref="A1221:A1226"/>
    <mergeCell ref="A1227:A1252"/>
    <mergeCell ref="A1253:A1272"/>
    <mergeCell ref="A1273:A1296"/>
    <mergeCell ref="A1297:A1300"/>
    <mergeCell ref="A1301:A1310"/>
    <mergeCell ref="A1311:A1314"/>
    <mergeCell ref="A1315:A1316"/>
    <mergeCell ref="A1317:A1324"/>
    <mergeCell ref="A1325:A1328"/>
    <mergeCell ref="A1329:A1345"/>
    <mergeCell ref="A1346:A1362"/>
    <mergeCell ref="A1363:A1372"/>
    <mergeCell ref="A1373:A1378"/>
    <mergeCell ref="A1379:A1391"/>
    <mergeCell ref="A1392:A1419"/>
    <mergeCell ref="A1420:A1424"/>
    <mergeCell ref="A1425:A1432"/>
    <mergeCell ref="A1433:A1441"/>
    <mergeCell ref="A1442:A1457"/>
    <mergeCell ref="A1458:A1459"/>
    <mergeCell ref="A1460:A1461"/>
    <mergeCell ref="A1462:A1472"/>
    <mergeCell ref="A1473:A1479"/>
    <mergeCell ref="A1480:A1495"/>
    <mergeCell ref="A1496:A1497"/>
    <mergeCell ref="A1498:A1512"/>
    <mergeCell ref="A1513:A1522"/>
    <mergeCell ref="A1523:A1527"/>
    <mergeCell ref="A1528:A1535"/>
    <mergeCell ref="A1536:A1539"/>
    <mergeCell ref="A1540:A1546"/>
    <mergeCell ref="A1547:A1561"/>
    <mergeCell ref="A1562:A1565"/>
    <mergeCell ref="A1566:A1568"/>
    <mergeCell ref="A1569:A1581"/>
    <mergeCell ref="A1582:A1586"/>
    <mergeCell ref="A1587:A1593"/>
    <mergeCell ref="A1594:A1609"/>
    <mergeCell ref="A1610:A1631"/>
    <mergeCell ref="A1632:A1639"/>
    <mergeCell ref="A1640:A1660"/>
    <mergeCell ref="A1663:A1672"/>
    <mergeCell ref="A1673:A1782"/>
    <mergeCell ref="A1783:A1800"/>
    <mergeCell ref="A1801:A1819"/>
    <mergeCell ref="A1821:A1828"/>
    <mergeCell ref="A1829:A1854"/>
    <mergeCell ref="A1855:A1876"/>
    <mergeCell ref="A1877:A1910"/>
    <mergeCell ref="A1911:A1938"/>
    <mergeCell ref="A1939:A1956"/>
    <mergeCell ref="A1957:A1969"/>
    <mergeCell ref="A1970:A1978"/>
    <mergeCell ref="A1979:A2007"/>
    <mergeCell ref="A2009:A2012"/>
    <mergeCell ref="A2013:A2026"/>
    <mergeCell ref="A2027:A2039"/>
    <mergeCell ref="A2040:A2053"/>
    <mergeCell ref="A2054:A2066"/>
    <mergeCell ref="A2067:A2103"/>
    <mergeCell ref="A2104:A2111"/>
    <mergeCell ref="A2112:A2122"/>
    <mergeCell ref="A2123:A2133"/>
    <mergeCell ref="A2134:A2139"/>
    <mergeCell ref="A2140:A2147"/>
    <mergeCell ref="A2148:A2158"/>
    <mergeCell ref="A2159:A2172"/>
    <mergeCell ref="A2173:A2176"/>
    <mergeCell ref="A2177:A2184"/>
    <mergeCell ref="A2185:A2189"/>
    <mergeCell ref="A2190:A2225"/>
    <mergeCell ref="A2226:A2233"/>
    <mergeCell ref="B5:B21"/>
    <mergeCell ref="B22:B37"/>
    <mergeCell ref="B38:B42"/>
    <mergeCell ref="B43:B66"/>
    <mergeCell ref="B67:B71"/>
    <mergeCell ref="B72:B88"/>
    <mergeCell ref="B89:B165"/>
    <mergeCell ref="B166:B184"/>
    <mergeCell ref="B185:B225"/>
    <mergeCell ref="B226:B228"/>
    <mergeCell ref="B229:B244"/>
    <mergeCell ref="B245:B258"/>
    <mergeCell ref="B259:B266"/>
    <mergeCell ref="B267:B316"/>
    <mergeCell ref="B317:B324"/>
    <mergeCell ref="B325:B339"/>
    <mergeCell ref="B340:B349"/>
    <mergeCell ref="B350:B352"/>
    <mergeCell ref="B353:B372"/>
    <mergeCell ref="B373:B385"/>
    <mergeCell ref="B386:B401"/>
    <mergeCell ref="B402:B406"/>
    <mergeCell ref="B407:B408"/>
    <mergeCell ref="B409:B422"/>
    <mergeCell ref="B423:B431"/>
    <mergeCell ref="B432:B437"/>
    <mergeCell ref="B438:B445"/>
    <mergeCell ref="B446:B454"/>
    <mergeCell ref="B455:B461"/>
    <mergeCell ref="B462:B483"/>
    <mergeCell ref="B484:B497"/>
    <mergeCell ref="B498:B514"/>
    <mergeCell ref="B516:B518"/>
    <mergeCell ref="B519:B526"/>
    <mergeCell ref="B527:B532"/>
    <mergeCell ref="B533:B566"/>
    <mergeCell ref="B567:B585"/>
    <mergeCell ref="B586:B602"/>
    <mergeCell ref="B603:B630"/>
    <mergeCell ref="B631:B668"/>
    <mergeCell ref="B669:B678"/>
    <mergeCell ref="B679:B724"/>
    <mergeCell ref="B725:B742"/>
    <mergeCell ref="B743:B751"/>
    <mergeCell ref="B752:B764"/>
    <mergeCell ref="B765:B794"/>
    <mergeCell ref="B795:B812"/>
    <mergeCell ref="B813:B819"/>
    <mergeCell ref="B820:B831"/>
    <mergeCell ref="B832:B845"/>
    <mergeCell ref="B846:B867"/>
    <mergeCell ref="B868:B873"/>
    <mergeCell ref="B875:B883"/>
    <mergeCell ref="B884:B891"/>
    <mergeCell ref="B892:B904"/>
    <mergeCell ref="B905:B919"/>
    <mergeCell ref="B920:B926"/>
    <mergeCell ref="B927:B940"/>
    <mergeCell ref="B941:B949"/>
    <mergeCell ref="B950:B951"/>
    <mergeCell ref="B952:B953"/>
    <mergeCell ref="B954:B956"/>
    <mergeCell ref="B957:B966"/>
    <mergeCell ref="B967:B1005"/>
    <mergeCell ref="B1007:B1019"/>
    <mergeCell ref="B1020:B1023"/>
    <mergeCell ref="B1024:B1029"/>
    <mergeCell ref="B1030:B1035"/>
    <mergeCell ref="B1036:B1056"/>
    <mergeCell ref="B1057:B1068"/>
    <mergeCell ref="B1069:B1082"/>
    <mergeCell ref="B1083:B1121"/>
    <mergeCell ref="B1122:B1125"/>
    <mergeCell ref="B1126:B1145"/>
    <mergeCell ref="B1146:B1154"/>
    <mergeCell ref="B1155:B1158"/>
    <mergeCell ref="B1159:B1180"/>
    <mergeCell ref="B1181:B1188"/>
    <mergeCell ref="B1189:B1200"/>
    <mergeCell ref="B1201:B1211"/>
    <mergeCell ref="B1212:B1215"/>
    <mergeCell ref="B1216:B1220"/>
    <mergeCell ref="B1221:B1226"/>
    <mergeCell ref="B1227:B1252"/>
    <mergeCell ref="B1253:B1272"/>
    <mergeCell ref="B1273:B1296"/>
    <mergeCell ref="B1297:B1300"/>
    <mergeCell ref="B1301:B1310"/>
    <mergeCell ref="B1311:B1314"/>
    <mergeCell ref="B1315:B1316"/>
    <mergeCell ref="B1317:B1324"/>
    <mergeCell ref="B1325:B1328"/>
    <mergeCell ref="B1329:B1345"/>
    <mergeCell ref="B1346:B1362"/>
    <mergeCell ref="B1363:B1372"/>
    <mergeCell ref="B1373:B1378"/>
    <mergeCell ref="B1379:B1391"/>
    <mergeCell ref="B1392:B1419"/>
    <mergeCell ref="B1420:B1424"/>
    <mergeCell ref="B1425:B1432"/>
    <mergeCell ref="B1433:B1441"/>
    <mergeCell ref="B1442:B1457"/>
    <mergeCell ref="B1458:B1459"/>
    <mergeCell ref="B1460:B1461"/>
    <mergeCell ref="B1462:B1472"/>
    <mergeCell ref="B1473:B1479"/>
    <mergeCell ref="B1480:B1495"/>
    <mergeCell ref="B1496:B1497"/>
    <mergeCell ref="B1498:B1512"/>
    <mergeCell ref="B1513:B1522"/>
    <mergeCell ref="B1523:B1527"/>
    <mergeCell ref="B1528:B1535"/>
    <mergeCell ref="B1536:B1539"/>
    <mergeCell ref="B1540:B1546"/>
    <mergeCell ref="B1547:B1561"/>
    <mergeCell ref="B1562:B1565"/>
    <mergeCell ref="B1566:B1568"/>
    <mergeCell ref="B1569:B1581"/>
    <mergeCell ref="B1582:B1586"/>
    <mergeCell ref="B1587:B1593"/>
    <mergeCell ref="B1594:B1609"/>
    <mergeCell ref="B1610:B1631"/>
    <mergeCell ref="B1632:B1639"/>
    <mergeCell ref="B1640:B1660"/>
    <mergeCell ref="B1663:B1672"/>
    <mergeCell ref="B1673:B1782"/>
    <mergeCell ref="B1783:B1800"/>
    <mergeCell ref="B1801:B1819"/>
    <mergeCell ref="B1820:B1828"/>
    <mergeCell ref="B1829:B1854"/>
    <mergeCell ref="B1855:B1876"/>
    <mergeCell ref="B1877:B1910"/>
    <mergeCell ref="B1911:B1938"/>
    <mergeCell ref="B1939:B1956"/>
    <mergeCell ref="B1957:B1969"/>
    <mergeCell ref="B1970:B1978"/>
    <mergeCell ref="B1979:B2007"/>
    <mergeCell ref="B2009:B2012"/>
    <mergeCell ref="B2013:B2026"/>
    <mergeCell ref="B2027:B2039"/>
    <mergeCell ref="B2040:B2053"/>
    <mergeCell ref="B2054:B2066"/>
    <mergeCell ref="B2067:B2103"/>
    <mergeCell ref="B2104:B2111"/>
    <mergeCell ref="B2112:B2122"/>
    <mergeCell ref="B2123:B2133"/>
    <mergeCell ref="B2134:B2139"/>
    <mergeCell ref="B2140:B2147"/>
    <mergeCell ref="B2148:B2158"/>
    <mergeCell ref="B2159:B2172"/>
    <mergeCell ref="B2173:B2176"/>
    <mergeCell ref="B2177:B2184"/>
    <mergeCell ref="B2185:B2189"/>
    <mergeCell ref="B2190:B2225"/>
    <mergeCell ref="B2226:B2233"/>
  </mergeCells>
  <printOptions horizontalCentered="1"/>
  <pageMargins left="0.786805555555556" right="0.590277777777778" top="0.275" bottom="0.550694444444444" header="0.236111111111111" footer="0.314583333333333"/>
  <pageSetup paperSize="8" scale="71" firstPageNumber="49" fitToHeight="0" orientation="portrait" useFirstPageNumber="1" horizontalDpi="600"/>
  <headerFooter>
    <oddFooter>&amp;C第 &amp;P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8"/>
  <sheetViews>
    <sheetView zoomScale="90" zoomScaleNormal="90" workbookViewId="0">
      <pane xSplit="2" ySplit="7" topLeftCell="C12" activePane="bottomRight" state="frozen"/>
      <selection/>
      <selection pane="topRight"/>
      <selection pane="bottomLeft"/>
      <selection pane="bottomRight" activeCell="E29" sqref="E29"/>
    </sheetView>
  </sheetViews>
  <sheetFormatPr defaultColWidth="10" defaultRowHeight="13.5"/>
  <cols>
    <col min="1" max="1" width="26.9083333333333" customWidth="1"/>
    <col min="2" max="2" width="12.8" customWidth="1"/>
    <col min="3" max="3" width="12.65" customWidth="1"/>
    <col min="4" max="4" width="17.0583333333333" customWidth="1"/>
    <col min="5" max="5" width="12.5" customWidth="1"/>
    <col min="6" max="6" width="15.1416666666667" customWidth="1"/>
    <col min="7" max="7" width="13.525" customWidth="1"/>
    <col min="8" max="8" width="13.0833333333333" customWidth="1"/>
    <col min="9" max="9" width="11.025" customWidth="1"/>
    <col min="10" max="10" width="14.2666666666667" customWidth="1"/>
    <col min="11" max="11" width="13.3833333333333" customWidth="1"/>
    <col min="12" max="12" width="16.7583333333333" customWidth="1"/>
    <col min="13" max="13" width="15.4333333333333" customWidth="1"/>
    <col min="14" max="104" width="9.75" customWidth="1"/>
  </cols>
  <sheetData>
    <row r="1" customFormat="1" ht="34.15" customHeight="1" spans="1:13">
      <c r="A1" s="26" t="s">
        <v>3933</v>
      </c>
      <c r="B1" s="26"/>
      <c r="C1" s="26"/>
      <c r="D1" s="26"/>
      <c r="E1" s="26"/>
      <c r="F1" s="26"/>
      <c r="G1" s="26"/>
      <c r="H1" s="26"/>
      <c r="I1" s="26"/>
      <c r="J1" s="26"/>
      <c r="K1" s="26"/>
      <c r="L1" s="26"/>
      <c r="M1" s="26"/>
    </row>
    <row r="2" customFormat="1" ht="17" customHeight="1" spans="1:13">
      <c r="A2" s="27"/>
      <c r="B2" s="27"/>
      <c r="D2" s="28"/>
      <c r="E2" s="28"/>
      <c r="F2" s="28"/>
      <c r="H2" s="27"/>
      <c r="I2" s="39"/>
      <c r="J2" s="39"/>
      <c r="K2" s="39"/>
      <c r="M2" s="40" t="s">
        <v>461</v>
      </c>
    </row>
    <row r="3" s="17" customFormat="1" ht="19.9" customHeight="1" spans="1:13">
      <c r="A3" s="29" t="s">
        <v>3934</v>
      </c>
      <c r="B3" s="29" t="s">
        <v>463</v>
      </c>
      <c r="C3" s="29"/>
      <c r="D3" s="29"/>
      <c r="E3" s="29"/>
      <c r="F3" s="29"/>
      <c r="G3" s="29"/>
      <c r="H3" s="30"/>
      <c r="I3" s="30"/>
      <c r="J3" s="30"/>
      <c r="K3" s="30"/>
      <c r="L3" s="29"/>
      <c r="M3" s="29"/>
    </row>
    <row r="4" s="17" customFormat="1" ht="19.9" customHeight="1" spans="1:13">
      <c r="A4" s="29"/>
      <c r="B4" s="29" t="s">
        <v>464</v>
      </c>
      <c r="C4" s="29"/>
      <c r="D4" s="29"/>
      <c r="E4" s="29"/>
      <c r="F4" s="29"/>
      <c r="G4" s="31"/>
      <c r="H4" s="32" t="s">
        <v>465</v>
      </c>
      <c r="I4" s="32"/>
      <c r="J4" s="32"/>
      <c r="K4" s="32"/>
      <c r="L4" s="41" t="s">
        <v>3935</v>
      </c>
      <c r="M4" s="29" t="s">
        <v>459</v>
      </c>
    </row>
    <row r="5" s="17" customFormat="1" ht="20.45" customHeight="1" spans="1:13">
      <c r="A5" s="29"/>
      <c r="B5" s="29" t="s">
        <v>467</v>
      </c>
      <c r="C5" s="29" t="s">
        <v>468</v>
      </c>
      <c r="D5" s="29"/>
      <c r="E5" s="29"/>
      <c r="F5" s="29"/>
      <c r="G5" s="31"/>
      <c r="H5" s="32"/>
      <c r="I5" s="32"/>
      <c r="J5" s="32"/>
      <c r="K5" s="32"/>
      <c r="L5" s="42"/>
      <c r="M5" s="29"/>
    </row>
    <row r="6" s="17" customFormat="1" ht="22" customHeight="1" spans="1:13">
      <c r="A6" s="29"/>
      <c r="B6" s="29"/>
      <c r="C6" s="29" t="s">
        <v>471</v>
      </c>
      <c r="D6" s="29"/>
      <c r="E6" s="29"/>
      <c r="F6" s="29" t="s">
        <v>472</v>
      </c>
      <c r="G6" s="31" t="s">
        <v>3936</v>
      </c>
      <c r="H6" s="32"/>
      <c r="I6" s="32"/>
      <c r="J6" s="32"/>
      <c r="K6" s="32"/>
      <c r="L6" s="42"/>
      <c r="M6" s="29"/>
    </row>
    <row r="7" s="17" customFormat="1" ht="40" customHeight="1" spans="1:13">
      <c r="A7" s="29"/>
      <c r="B7" s="29"/>
      <c r="C7" s="29" t="s">
        <v>72</v>
      </c>
      <c r="D7" s="29" t="s">
        <v>479</v>
      </c>
      <c r="E7" s="29" t="s">
        <v>481</v>
      </c>
      <c r="F7" s="29"/>
      <c r="G7" s="31"/>
      <c r="H7" s="32" t="s">
        <v>467</v>
      </c>
      <c r="I7" s="32" t="s">
        <v>484</v>
      </c>
      <c r="J7" s="32" t="s">
        <v>485</v>
      </c>
      <c r="K7" s="32" t="s">
        <v>486</v>
      </c>
      <c r="L7" s="43"/>
      <c r="M7" s="29"/>
    </row>
    <row r="8" s="25" customFormat="1" ht="24" customHeight="1" spans="1:13">
      <c r="A8" s="33" t="s">
        <v>1177</v>
      </c>
      <c r="B8" s="34">
        <v>300</v>
      </c>
      <c r="C8" s="34">
        <v>0</v>
      </c>
      <c r="D8" s="34">
        <v>0</v>
      </c>
      <c r="E8" s="34">
        <v>0</v>
      </c>
      <c r="F8" s="34">
        <v>0</v>
      </c>
      <c r="G8" s="34">
        <v>300</v>
      </c>
      <c r="H8" s="34">
        <v>8630</v>
      </c>
      <c r="I8" s="34">
        <v>0</v>
      </c>
      <c r="J8" s="34">
        <v>0</v>
      </c>
      <c r="K8" s="34">
        <v>8630</v>
      </c>
      <c r="L8" s="34">
        <v>900</v>
      </c>
      <c r="M8" s="34">
        <v>9830</v>
      </c>
    </row>
    <row r="9" customFormat="1" ht="24" customHeight="1" spans="1:13">
      <c r="A9" s="35" t="s">
        <v>228</v>
      </c>
      <c r="B9" s="36">
        <v>0</v>
      </c>
      <c r="C9" s="36">
        <v>0</v>
      </c>
      <c r="D9" s="36"/>
      <c r="E9" s="36"/>
      <c r="F9" s="36"/>
      <c r="G9" s="36"/>
      <c r="H9" s="36">
        <v>1100</v>
      </c>
      <c r="I9" s="36"/>
      <c r="J9" s="36"/>
      <c r="K9" s="36">
        <v>1100</v>
      </c>
      <c r="L9" s="36"/>
      <c r="M9" s="36">
        <v>1100</v>
      </c>
    </row>
    <row r="10" customFormat="1" ht="24" customHeight="1" spans="1:13">
      <c r="A10" s="35" t="s">
        <v>234</v>
      </c>
      <c r="B10" s="36">
        <v>0</v>
      </c>
      <c r="C10" s="36">
        <v>0</v>
      </c>
      <c r="D10" s="36"/>
      <c r="E10" s="36"/>
      <c r="F10" s="36"/>
      <c r="G10" s="36"/>
      <c r="H10" s="36">
        <v>140</v>
      </c>
      <c r="I10" s="36"/>
      <c r="J10" s="36"/>
      <c r="K10" s="36">
        <v>140</v>
      </c>
      <c r="L10" s="36"/>
      <c r="M10" s="36">
        <v>140</v>
      </c>
    </row>
    <row r="11" customFormat="1" ht="24" customHeight="1" spans="1:13">
      <c r="A11" s="35" t="s">
        <v>236</v>
      </c>
      <c r="B11" s="36">
        <v>0</v>
      </c>
      <c r="C11" s="36">
        <v>0</v>
      </c>
      <c r="D11" s="36"/>
      <c r="E11" s="36"/>
      <c r="F11" s="36"/>
      <c r="G11" s="36"/>
      <c r="H11" s="36">
        <v>120</v>
      </c>
      <c r="I11" s="36"/>
      <c r="J11" s="36"/>
      <c r="K11" s="36">
        <v>120</v>
      </c>
      <c r="L11" s="36"/>
      <c r="M11" s="36">
        <v>120</v>
      </c>
    </row>
    <row r="12" customFormat="1" ht="24" customHeight="1" spans="1:13">
      <c r="A12" s="35" t="s">
        <v>238</v>
      </c>
      <c r="B12" s="36">
        <v>0</v>
      </c>
      <c r="C12" s="36">
        <v>0</v>
      </c>
      <c r="D12" s="36"/>
      <c r="E12" s="36"/>
      <c r="F12" s="36"/>
      <c r="G12" s="36"/>
      <c r="H12" s="36">
        <v>250</v>
      </c>
      <c r="I12" s="36"/>
      <c r="J12" s="36"/>
      <c r="K12" s="36">
        <v>250</v>
      </c>
      <c r="L12" s="36"/>
      <c r="M12" s="36">
        <v>250</v>
      </c>
    </row>
    <row r="13" customFormat="1" ht="24" customHeight="1" spans="1:13">
      <c r="A13" s="35" t="s">
        <v>3937</v>
      </c>
      <c r="B13" s="36">
        <v>0</v>
      </c>
      <c r="C13" s="36">
        <v>0</v>
      </c>
      <c r="D13" s="36"/>
      <c r="E13" s="36"/>
      <c r="F13" s="36"/>
      <c r="G13" s="36"/>
      <c r="H13" s="36">
        <v>170</v>
      </c>
      <c r="I13" s="36"/>
      <c r="J13" s="36"/>
      <c r="K13" s="36">
        <v>170</v>
      </c>
      <c r="L13" s="36"/>
      <c r="M13" s="36">
        <v>170</v>
      </c>
    </row>
    <row r="14" customFormat="1" ht="24" customHeight="1" spans="1:13">
      <c r="A14" s="35" t="s">
        <v>246</v>
      </c>
      <c r="B14" s="36">
        <v>0</v>
      </c>
      <c r="C14" s="36">
        <v>0</v>
      </c>
      <c r="D14" s="36"/>
      <c r="E14" s="36"/>
      <c r="F14" s="36"/>
      <c r="G14" s="36"/>
      <c r="H14" s="36">
        <v>650</v>
      </c>
      <c r="I14" s="36"/>
      <c r="J14" s="36"/>
      <c r="K14" s="36">
        <v>650</v>
      </c>
      <c r="L14" s="36">
        <v>200</v>
      </c>
      <c r="M14" s="36">
        <v>850</v>
      </c>
    </row>
    <row r="15" customFormat="1" ht="24" customHeight="1" spans="1:13">
      <c r="A15" s="35" t="s">
        <v>248</v>
      </c>
      <c r="B15" s="36">
        <v>0</v>
      </c>
      <c r="C15" s="36">
        <v>0</v>
      </c>
      <c r="D15" s="36"/>
      <c r="E15" s="36"/>
      <c r="F15" s="36"/>
      <c r="G15" s="36"/>
      <c r="H15" s="36">
        <v>6000</v>
      </c>
      <c r="I15" s="36"/>
      <c r="J15" s="36"/>
      <c r="K15" s="36">
        <v>6000</v>
      </c>
      <c r="L15" s="36">
        <v>400</v>
      </c>
      <c r="M15" s="36">
        <v>6400</v>
      </c>
    </row>
    <row r="16" customFormat="1" ht="24" customHeight="1" spans="1:13">
      <c r="A16" s="35" t="s">
        <v>198</v>
      </c>
      <c r="B16" s="36">
        <v>0</v>
      </c>
      <c r="C16" s="36">
        <v>0</v>
      </c>
      <c r="D16" s="36"/>
      <c r="E16" s="36"/>
      <c r="F16" s="36"/>
      <c r="G16" s="36"/>
      <c r="H16" s="36">
        <v>0</v>
      </c>
      <c r="I16" s="36"/>
      <c r="J16" s="36"/>
      <c r="K16" s="36"/>
      <c r="L16" s="36">
        <v>300</v>
      </c>
      <c r="M16" s="36">
        <v>300</v>
      </c>
    </row>
    <row r="17" customFormat="1" ht="24" customHeight="1" spans="1:13">
      <c r="A17" s="35" t="s">
        <v>417</v>
      </c>
      <c r="B17" s="36">
        <v>300</v>
      </c>
      <c r="C17" s="36">
        <v>0</v>
      </c>
      <c r="D17" s="36"/>
      <c r="E17" s="36"/>
      <c r="F17" s="36"/>
      <c r="G17" s="36">
        <v>300</v>
      </c>
      <c r="H17" s="36">
        <v>200</v>
      </c>
      <c r="I17" s="36"/>
      <c r="J17" s="36"/>
      <c r="K17" s="36">
        <v>200</v>
      </c>
      <c r="L17" s="36"/>
      <c r="M17" s="36">
        <v>500</v>
      </c>
    </row>
    <row r="18" s="25" customFormat="1" ht="24" customHeight="1" spans="1:13">
      <c r="A18" s="33" t="s">
        <v>3938</v>
      </c>
      <c r="B18" s="34">
        <v>0</v>
      </c>
      <c r="C18" s="34">
        <v>0</v>
      </c>
      <c r="D18" s="34">
        <v>0</v>
      </c>
      <c r="E18" s="34">
        <v>0</v>
      </c>
      <c r="F18" s="34">
        <v>0</v>
      </c>
      <c r="G18" s="34">
        <v>0</v>
      </c>
      <c r="H18" s="34">
        <v>100</v>
      </c>
      <c r="I18" s="34">
        <v>0</v>
      </c>
      <c r="J18" s="34">
        <v>0</v>
      </c>
      <c r="K18" s="34">
        <v>100</v>
      </c>
      <c r="L18" s="34">
        <v>0</v>
      </c>
      <c r="M18" s="34">
        <v>100</v>
      </c>
    </row>
    <row r="19" customFormat="1" ht="24" customHeight="1" spans="1:13">
      <c r="A19" s="35" t="s">
        <v>210</v>
      </c>
      <c r="B19" s="36">
        <v>0</v>
      </c>
      <c r="C19" s="36">
        <v>0</v>
      </c>
      <c r="D19" s="36"/>
      <c r="E19" s="36"/>
      <c r="F19" s="36"/>
      <c r="G19" s="36"/>
      <c r="H19" s="36">
        <v>100</v>
      </c>
      <c r="I19" s="36"/>
      <c r="J19" s="36"/>
      <c r="K19" s="36">
        <v>100</v>
      </c>
      <c r="L19" s="36"/>
      <c r="M19" s="36">
        <v>100</v>
      </c>
    </row>
    <row r="20" customFormat="1" ht="24" customHeight="1" spans="1:13">
      <c r="A20" s="33" t="s">
        <v>1301</v>
      </c>
      <c r="B20" s="34">
        <v>300</v>
      </c>
      <c r="C20" s="34">
        <v>300</v>
      </c>
      <c r="D20" s="34">
        <v>300</v>
      </c>
      <c r="E20" s="34">
        <v>0</v>
      </c>
      <c r="F20" s="34">
        <v>0</v>
      </c>
      <c r="G20" s="34">
        <v>0</v>
      </c>
      <c r="H20" s="34">
        <v>0</v>
      </c>
      <c r="I20" s="34">
        <v>0</v>
      </c>
      <c r="J20" s="34">
        <v>0</v>
      </c>
      <c r="K20" s="34">
        <v>0</v>
      </c>
      <c r="L20" s="34">
        <v>0</v>
      </c>
      <c r="M20" s="34">
        <v>300</v>
      </c>
    </row>
    <row r="21" customFormat="1" ht="24" customHeight="1" spans="1:13">
      <c r="A21" s="35" t="s">
        <v>248</v>
      </c>
      <c r="B21" s="36">
        <v>300</v>
      </c>
      <c r="C21" s="36">
        <v>300</v>
      </c>
      <c r="D21" s="36">
        <v>300</v>
      </c>
      <c r="E21" s="36"/>
      <c r="F21" s="36"/>
      <c r="G21" s="36"/>
      <c r="H21" s="36">
        <v>0</v>
      </c>
      <c r="I21" s="36"/>
      <c r="J21" s="36"/>
      <c r="K21" s="36"/>
      <c r="L21" s="36"/>
      <c r="M21" s="36">
        <v>300</v>
      </c>
    </row>
    <row r="22" customFormat="1" ht="24" customHeight="1" spans="1:13">
      <c r="A22" s="33" t="s">
        <v>1391</v>
      </c>
      <c r="B22" s="34">
        <v>200</v>
      </c>
      <c r="C22" s="34">
        <v>200</v>
      </c>
      <c r="D22" s="34">
        <v>0</v>
      </c>
      <c r="E22" s="34">
        <v>200</v>
      </c>
      <c r="F22" s="34">
        <v>0</v>
      </c>
      <c r="G22" s="34">
        <v>0</v>
      </c>
      <c r="H22" s="34">
        <v>0</v>
      </c>
      <c r="I22" s="34">
        <v>0</v>
      </c>
      <c r="J22" s="34">
        <v>0</v>
      </c>
      <c r="K22" s="34">
        <v>0</v>
      </c>
      <c r="L22" s="34">
        <v>0</v>
      </c>
      <c r="M22" s="34">
        <v>200</v>
      </c>
    </row>
    <row r="23" customFormat="1" ht="24" customHeight="1" spans="1:13">
      <c r="A23" s="35" t="s">
        <v>248</v>
      </c>
      <c r="B23" s="36">
        <v>200</v>
      </c>
      <c r="C23" s="36">
        <v>200</v>
      </c>
      <c r="D23" s="36"/>
      <c r="E23" s="36">
        <v>200</v>
      </c>
      <c r="F23" s="36"/>
      <c r="G23" s="36"/>
      <c r="H23" s="36">
        <v>0</v>
      </c>
      <c r="I23" s="36"/>
      <c r="J23" s="36"/>
      <c r="K23" s="36"/>
      <c r="L23" s="36"/>
      <c r="M23" s="36">
        <v>200</v>
      </c>
    </row>
    <row r="24" customFormat="1" ht="24" customHeight="1" spans="1:13">
      <c r="A24" s="33" t="s">
        <v>1659</v>
      </c>
      <c r="B24" s="34">
        <v>450</v>
      </c>
      <c r="C24" s="34">
        <v>0</v>
      </c>
      <c r="D24" s="34">
        <v>0</v>
      </c>
      <c r="E24" s="34">
        <v>0</v>
      </c>
      <c r="F24" s="34">
        <v>450</v>
      </c>
      <c r="G24" s="34">
        <v>0</v>
      </c>
      <c r="H24" s="34">
        <v>0</v>
      </c>
      <c r="I24" s="34">
        <v>0</v>
      </c>
      <c r="J24" s="34">
        <v>0</v>
      </c>
      <c r="K24" s="34">
        <v>0</v>
      </c>
      <c r="L24" s="34">
        <v>0</v>
      </c>
      <c r="M24" s="34">
        <v>450</v>
      </c>
    </row>
    <row r="25" customFormat="1" ht="24" customHeight="1" spans="1:13">
      <c r="A25" s="35" t="s">
        <v>248</v>
      </c>
      <c r="B25" s="36">
        <v>300</v>
      </c>
      <c r="C25" s="36">
        <v>0</v>
      </c>
      <c r="D25" s="36"/>
      <c r="E25" s="36"/>
      <c r="F25" s="36">
        <v>300</v>
      </c>
      <c r="G25" s="36"/>
      <c r="H25" s="36">
        <v>0</v>
      </c>
      <c r="I25" s="36"/>
      <c r="J25" s="36"/>
      <c r="K25" s="36"/>
      <c r="L25" s="36"/>
      <c r="M25" s="36">
        <v>300</v>
      </c>
    </row>
    <row r="26" customFormat="1" ht="24" customHeight="1" spans="1:13">
      <c r="A26" s="35" t="s">
        <v>417</v>
      </c>
      <c r="B26" s="36">
        <v>150</v>
      </c>
      <c r="C26" s="36">
        <v>0</v>
      </c>
      <c r="D26" s="36"/>
      <c r="E26" s="36"/>
      <c r="F26" s="36">
        <v>150</v>
      </c>
      <c r="G26" s="36"/>
      <c r="H26" s="36">
        <v>0</v>
      </c>
      <c r="I26" s="36"/>
      <c r="J26" s="36"/>
      <c r="K26" s="36"/>
      <c r="L26" s="36"/>
      <c r="M26" s="36">
        <v>150</v>
      </c>
    </row>
    <row r="27" s="25" customFormat="1" ht="24" customHeight="1" spans="1:13">
      <c r="A27" s="37" t="s">
        <v>459</v>
      </c>
      <c r="B27" s="34">
        <v>1250</v>
      </c>
      <c r="C27" s="34">
        <v>500</v>
      </c>
      <c r="D27" s="34">
        <v>300</v>
      </c>
      <c r="E27" s="34">
        <v>200</v>
      </c>
      <c r="F27" s="34">
        <v>450</v>
      </c>
      <c r="G27" s="34">
        <v>300</v>
      </c>
      <c r="H27" s="34">
        <v>8730</v>
      </c>
      <c r="I27" s="34">
        <v>0</v>
      </c>
      <c r="J27" s="34">
        <v>0</v>
      </c>
      <c r="K27" s="34">
        <v>8730</v>
      </c>
      <c r="L27" s="34">
        <v>900</v>
      </c>
      <c r="M27" s="34">
        <v>10880</v>
      </c>
    </row>
    <row r="28" customFormat="1" ht="14.25" spans="1:13">
      <c r="A28" s="38"/>
      <c r="B28" s="38"/>
      <c r="C28" s="38"/>
      <c r="D28" s="38"/>
      <c r="E28" s="38"/>
      <c r="F28" s="38"/>
      <c r="G28" s="38"/>
      <c r="H28" s="38"/>
      <c r="I28" s="38"/>
      <c r="J28" s="38"/>
      <c r="K28" s="38"/>
      <c r="L28" s="38"/>
      <c r="M28" s="38"/>
    </row>
  </sheetData>
  <mergeCells count="12">
    <mergeCell ref="A1:M1"/>
    <mergeCell ref="B3:M3"/>
    <mergeCell ref="B4:G4"/>
    <mergeCell ref="C5:G5"/>
    <mergeCell ref="C6:E6"/>
    <mergeCell ref="A3:A7"/>
    <mergeCell ref="B5:B7"/>
    <mergeCell ref="F6:F7"/>
    <mergeCell ref="G6:G7"/>
    <mergeCell ref="L4:L7"/>
    <mergeCell ref="M4:M7"/>
    <mergeCell ref="H4:K6"/>
  </mergeCells>
  <pageMargins left="0.590277777777778" right="0.314583333333333" top="0.511805555555556" bottom="0.550694444444444" header="0.314583333333333" footer="0.354166666666667"/>
  <pageSetup paperSize="8" firstPageNumber="81" fitToHeight="0" orientation="landscape" useFirstPageNumber="1" horizontalDpi="600"/>
  <headerFooter>
    <oddFooter>&amp;C第 &amp;P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8"/>
  <sheetViews>
    <sheetView workbookViewId="0">
      <pane xSplit="1" ySplit="7" topLeftCell="B8" activePane="bottomRight" state="frozen"/>
      <selection/>
      <selection pane="topRight"/>
      <selection pane="bottomLeft"/>
      <selection pane="bottomRight" activeCell="A1" sqref="A1:C7"/>
    </sheetView>
  </sheetViews>
  <sheetFormatPr defaultColWidth="10" defaultRowHeight="13.5" outlineLevelRow="7" outlineLevelCol="2"/>
  <cols>
    <col min="1" max="1" width="27.5" customWidth="1"/>
    <col min="2" max="2" width="21" customWidth="1"/>
    <col min="3" max="3" width="128.133333333333" customWidth="1"/>
    <col min="4" max="4" width="9.75" customWidth="1"/>
  </cols>
  <sheetData>
    <row r="1" customFormat="1" ht="51.75" customHeight="1" spans="1:3">
      <c r="A1" s="18" t="s">
        <v>3939</v>
      </c>
      <c r="B1" s="18"/>
      <c r="C1" s="18"/>
    </row>
    <row r="2" customFormat="1" ht="39.75" customHeight="1" spans="1:3">
      <c r="A2" s="19"/>
      <c r="B2" s="19"/>
      <c r="C2" s="20" t="s">
        <v>461</v>
      </c>
    </row>
    <row r="3" s="17" customFormat="1" ht="72.75" customHeight="1" spans="1:3">
      <c r="A3" s="21" t="s">
        <v>63</v>
      </c>
      <c r="B3" s="21" t="s">
        <v>863</v>
      </c>
      <c r="C3" s="21" t="s">
        <v>864</v>
      </c>
    </row>
    <row r="4" customFormat="1" ht="57.75" customHeight="1" spans="1:3">
      <c r="A4" s="22" t="s">
        <v>1177</v>
      </c>
      <c r="B4" s="23">
        <v>900</v>
      </c>
      <c r="C4" s="24"/>
    </row>
    <row r="5" customFormat="1" ht="54.75" customHeight="1" spans="1:3">
      <c r="A5" s="24" t="s">
        <v>246</v>
      </c>
      <c r="B5" s="23">
        <v>200</v>
      </c>
      <c r="C5" s="24" t="s">
        <v>3940</v>
      </c>
    </row>
    <row r="6" customFormat="1" ht="68.25" customHeight="1" spans="1:3">
      <c r="A6" s="24" t="s">
        <v>248</v>
      </c>
      <c r="B6" s="23">
        <v>400</v>
      </c>
      <c r="C6" s="24" t="s">
        <v>3941</v>
      </c>
    </row>
    <row r="7" customFormat="1" ht="62.25" customHeight="1" spans="1:3">
      <c r="A7" s="24" t="s">
        <v>198</v>
      </c>
      <c r="B7" s="23">
        <v>300</v>
      </c>
      <c r="C7" s="24" t="s">
        <v>3942</v>
      </c>
    </row>
    <row r="8" customFormat="1" ht="14.25" customHeight="1"/>
  </sheetData>
  <mergeCells count="1">
    <mergeCell ref="A1:C1"/>
  </mergeCells>
  <printOptions horizontalCentered="1"/>
  <pageMargins left="0.747916666666667" right="0.747916666666667" top="0.826388888888889" bottom="0.708333333333333" header="0" footer="0.472222222222222"/>
  <pageSetup paperSize="8" firstPageNumber="82" orientation="landscape" useFirstPageNumber="1" horizontalDpi="600"/>
  <headerFooter>
    <oddFooter>&amp;C第 &amp;P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zoomScale="80" zoomScaleNormal="80" topLeftCell="A2" workbookViewId="0">
      <selection activeCell="A2" sqref="A2:G2"/>
    </sheetView>
  </sheetViews>
  <sheetFormatPr defaultColWidth="9" defaultRowHeight="14.25" outlineLevelCol="6"/>
  <cols>
    <col min="1" max="1" width="6" style="5" customWidth="1"/>
    <col min="2" max="2" width="38.95" style="6" customWidth="1"/>
    <col min="3" max="3" width="30" style="1" customWidth="1"/>
    <col min="4" max="4" width="67.8083333333333" style="1" customWidth="1"/>
    <col min="5" max="5" width="37.6583333333333" style="1" customWidth="1"/>
    <col min="6" max="6" width="33.4333333333333" style="1" customWidth="1"/>
    <col min="7" max="7" width="15.4666666666667" style="1" customWidth="1"/>
    <col min="8" max="16374" width="9" style="1"/>
  </cols>
  <sheetData>
    <row r="1" s="1" customFormat="1" spans="1:2">
      <c r="A1" s="5"/>
      <c r="B1" s="6"/>
    </row>
    <row r="2" s="1" customFormat="1" ht="57" customHeight="1" spans="1:7">
      <c r="A2" s="7" t="s">
        <v>3943</v>
      </c>
      <c r="B2" s="8"/>
      <c r="C2" s="7"/>
      <c r="D2" s="7"/>
      <c r="E2" s="7"/>
      <c r="F2" s="7"/>
      <c r="G2" s="7"/>
    </row>
    <row r="3" s="1" customFormat="1" spans="1:2">
      <c r="A3" s="5"/>
      <c r="B3" s="6"/>
    </row>
    <row r="4" s="2" customFormat="1" ht="33" customHeight="1" spans="1:7">
      <c r="A4" s="9" t="s">
        <v>62</v>
      </c>
      <c r="B4" s="9" t="s">
        <v>3944</v>
      </c>
      <c r="C4" s="9" t="s">
        <v>3945</v>
      </c>
      <c r="D4" s="9" t="s">
        <v>1738</v>
      </c>
      <c r="E4" s="9" t="s">
        <v>3946</v>
      </c>
      <c r="F4" s="9" t="s">
        <v>3947</v>
      </c>
      <c r="G4" s="9" t="s">
        <v>823</v>
      </c>
    </row>
    <row r="5" s="3" customFormat="1" ht="24" customHeight="1" spans="1:7">
      <c r="A5" s="10">
        <v>1</v>
      </c>
      <c r="B5" s="11" t="s">
        <v>3948</v>
      </c>
      <c r="C5" s="12" t="s">
        <v>3949</v>
      </c>
      <c r="D5" s="12" t="s">
        <v>3950</v>
      </c>
      <c r="E5" s="12" t="s">
        <v>3951</v>
      </c>
      <c r="F5" s="12" t="s">
        <v>3952</v>
      </c>
      <c r="G5" s="13">
        <v>110000</v>
      </c>
    </row>
    <row r="6" s="3" customFormat="1" ht="24" customHeight="1" spans="1:7">
      <c r="A6" s="10">
        <v>2</v>
      </c>
      <c r="B6" s="11" t="s">
        <v>3953</v>
      </c>
      <c r="C6" s="12" t="s">
        <v>3949</v>
      </c>
      <c r="D6" s="12" t="s">
        <v>3954</v>
      </c>
      <c r="E6" s="12" t="s">
        <v>3955</v>
      </c>
      <c r="F6" s="12" t="s">
        <v>3952</v>
      </c>
      <c r="G6" s="13">
        <v>50000</v>
      </c>
    </row>
    <row r="7" s="3" customFormat="1" ht="24" customHeight="1" spans="1:7">
      <c r="A7" s="10">
        <v>3</v>
      </c>
      <c r="B7" s="11" t="s">
        <v>3956</v>
      </c>
      <c r="C7" s="12" t="s">
        <v>3949</v>
      </c>
      <c r="D7" s="12" t="s">
        <v>3957</v>
      </c>
      <c r="E7" s="12" t="s">
        <v>3958</v>
      </c>
      <c r="F7" s="12" t="s">
        <v>3959</v>
      </c>
      <c r="G7" s="13">
        <v>163888.9</v>
      </c>
    </row>
    <row r="8" s="3" customFormat="1" ht="24" customHeight="1" spans="1:7">
      <c r="A8" s="10">
        <v>4</v>
      </c>
      <c r="B8" s="11" t="s">
        <v>3956</v>
      </c>
      <c r="C8" s="12" t="s">
        <v>3949</v>
      </c>
      <c r="D8" s="12" t="s">
        <v>3960</v>
      </c>
      <c r="E8" s="12" t="s">
        <v>3958</v>
      </c>
      <c r="F8" s="12" t="s">
        <v>3961</v>
      </c>
      <c r="G8" s="13">
        <v>8760</v>
      </c>
    </row>
    <row r="9" s="3" customFormat="1" ht="24" customHeight="1" spans="1:7">
      <c r="A9" s="10">
        <v>5</v>
      </c>
      <c r="B9" s="11" t="s">
        <v>3956</v>
      </c>
      <c r="C9" s="12" t="s">
        <v>3949</v>
      </c>
      <c r="D9" s="12" t="s">
        <v>3962</v>
      </c>
      <c r="E9" s="12" t="s">
        <v>3958</v>
      </c>
      <c r="F9" s="12" t="s">
        <v>3963</v>
      </c>
      <c r="G9" s="13">
        <v>20990</v>
      </c>
    </row>
    <row r="10" s="3" customFormat="1" ht="24" customHeight="1" spans="1:7">
      <c r="A10" s="10">
        <v>6</v>
      </c>
      <c r="B10" s="11" t="s">
        <v>3956</v>
      </c>
      <c r="C10" s="12" t="s">
        <v>3949</v>
      </c>
      <c r="D10" s="12" t="s">
        <v>3964</v>
      </c>
      <c r="E10" s="12" t="s">
        <v>3958</v>
      </c>
      <c r="F10" s="12" t="s">
        <v>3965</v>
      </c>
      <c r="G10" s="13">
        <v>3600</v>
      </c>
    </row>
    <row r="11" s="3" customFormat="1" ht="24" customHeight="1" spans="1:7">
      <c r="A11" s="10">
        <v>7</v>
      </c>
      <c r="B11" s="11" t="s">
        <v>3966</v>
      </c>
      <c r="C11" s="12" t="s">
        <v>3949</v>
      </c>
      <c r="D11" s="12" t="s">
        <v>3967</v>
      </c>
      <c r="E11" s="12" t="s">
        <v>3968</v>
      </c>
      <c r="F11" s="12" t="s">
        <v>3969</v>
      </c>
      <c r="G11" s="13">
        <v>180000</v>
      </c>
    </row>
    <row r="12" s="3" customFormat="1" ht="24" customHeight="1" spans="1:7">
      <c r="A12" s="10">
        <v>8</v>
      </c>
      <c r="B12" s="11" t="s">
        <v>3970</v>
      </c>
      <c r="C12" s="12" t="s">
        <v>3949</v>
      </c>
      <c r="D12" s="12" t="s">
        <v>3971</v>
      </c>
      <c r="E12" s="12" t="s">
        <v>3972</v>
      </c>
      <c r="F12" s="12" t="s">
        <v>3973</v>
      </c>
      <c r="G12" s="13">
        <v>180000</v>
      </c>
    </row>
    <row r="13" s="3" customFormat="1" ht="24" customHeight="1" spans="1:7">
      <c r="A13" s="10">
        <v>9</v>
      </c>
      <c r="B13" s="11" t="s">
        <v>3970</v>
      </c>
      <c r="C13" s="12" t="s">
        <v>3949</v>
      </c>
      <c r="D13" s="12" t="s">
        <v>3974</v>
      </c>
      <c r="E13" s="12" t="s">
        <v>3972</v>
      </c>
      <c r="F13" s="12" t="s">
        <v>3973</v>
      </c>
      <c r="G13" s="13">
        <v>150000</v>
      </c>
    </row>
    <row r="14" s="3" customFormat="1" ht="24" customHeight="1" spans="1:7">
      <c r="A14" s="10">
        <v>10</v>
      </c>
      <c r="B14" s="11" t="s">
        <v>3970</v>
      </c>
      <c r="C14" s="12" t="s">
        <v>3949</v>
      </c>
      <c r="D14" s="12" t="s">
        <v>3975</v>
      </c>
      <c r="E14" s="12" t="s">
        <v>3972</v>
      </c>
      <c r="F14" s="12" t="s">
        <v>3973</v>
      </c>
      <c r="G14" s="13">
        <v>22000</v>
      </c>
    </row>
    <row r="15" s="3" customFormat="1" ht="24" customHeight="1" spans="1:7">
      <c r="A15" s="10">
        <v>11</v>
      </c>
      <c r="B15" s="11" t="s">
        <v>3976</v>
      </c>
      <c r="C15" s="12" t="s">
        <v>3977</v>
      </c>
      <c r="D15" s="12" t="s">
        <v>3978</v>
      </c>
      <c r="E15" s="12" t="s">
        <v>3979</v>
      </c>
      <c r="F15" s="12" t="s">
        <v>3980</v>
      </c>
      <c r="G15" s="13">
        <v>20000</v>
      </c>
    </row>
    <row r="16" s="3" customFormat="1" ht="24" customHeight="1" spans="1:7">
      <c r="A16" s="10">
        <v>12</v>
      </c>
      <c r="B16" s="11" t="s">
        <v>3976</v>
      </c>
      <c r="C16" s="12" t="s">
        <v>3977</v>
      </c>
      <c r="D16" s="12" t="s">
        <v>551</v>
      </c>
      <c r="E16" s="12" t="s">
        <v>3979</v>
      </c>
      <c r="F16" s="12" t="s">
        <v>3981</v>
      </c>
      <c r="G16" s="13">
        <v>10000</v>
      </c>
    </row>
    <row r="17" s="3" customFormat="1" ht="24" customHeight="1" spans="1:7">
      <c r="A17" s="10">
        <v>13</v>
      </c>
      <c r="B17" s="11" t="s">
        <v>3948</v>
      </c>
      <c r="C17" s="12" t="s">
        <v>3949</v>
      </c>
      <c r="D17" s="12" t="s">
        <v>3982</v>
      </c>
      <c r="E17" s="12" t="s">
        <v>3951</v>
      </c>
      <c r="F17" s="12" t="s">
        <v>3983</v>
      </c>
      <c r="G17" s="13">
        <v>150000</v>
      </c>
    </row>
    <row r="18" s="3" customFormat="1" ht="24" customHeight="1" spans="1:7">
      <c r="A18" s="10">
        <v>14</v>
      </c>
      <c r="B18" s="11" t="s">
        <v>3984</v>
      </c>
      <c r="C18" s="12" t="s">
        <v>3949</v>
      </c>
      <c r="D18" s="12" t="s">
        <v>3950</v>
      </c>
      <c r="E18" s="12" t="s">
        <v>3985</v>
      </c>
      <c r="F18" s="12" t="s">
        <v>3952</v>
      </c>
      <c r="G18" s="13">
        <v>110000</v>
      </c>
    </row>
    <row r="19" s="3" customFormat="1" ht="24" customHeight="1" spans="1:7">
      <c r="A19" s="10">
        <v>15</v>
      </c>
      <c r="B19" s="11" t="s">
        <v>3984</v>
      </c>
      <c r="C19" s="12" t="s">
        <v>3949</v>
      </c>
      <c r="D19" s="12" t="s">
        <v>3986</v>
      </c>
      <c r="E19" s="12" t="s">
        <v>3985</v>
      </c>
      <c r="F19" s="12" t="s">
        <v>3952</v>
      </c>
      <c r="G19" s="13">
        <v>125000</v>
      </c>
    </row>
    <row r="20" s="3" customFormat="1" ht="24" customHeight="1" spans="1:7">
      <c r="A20" s="10">
        <v>16</v>
      </c>
      <c r="B20" s="11" t="s">
        <v>3984</v>
      </c>
      <c r="C20" s="12" t="s">
        <v>3949</v>
      </c>
      <c r="D20" s="12" t="s">
        <v>3987</v>
      </c>
      <c r="E20" s="12" t="s">
        <v>3968</v>
      </c>
      <c r="F20" s="12" t="s">
        <v>3952</v>
      </c>
      <c r="G20" s="13">
        <v>150000</v>
      </c>
    </row>
    <row r="21" s="3" customFormat="1" ht="24" customHeight="1" spans="1:7">
      <c r="A21" s="10">
        <v>17</v>
      </c>
      <c r="B21" s="11" t="s">
        <v>3988</v>
      </c>
      <c r="C21" s="12" t="s">
        <v>3949</v>
      </c>
      <c r="D21" s="12" t="s">
        <v>3989</v>
      </c>
      <c r="E21" s="12" t="s">
        <v>3972</v>
      </c>
      <c r="F21" s="12" t="s">
        <v>3990</v>
      </c>
      <c r="G21" s="13">
        <v>15000</v>
      </c>
    </row>
    <row r="22" s="3" customFormat="1" ht="24" customHeight="1" spans="1:7">
      <c r="A22" s="10">
        <v>18</v>
      </c>
      <c r="B22" s="11" t="s">
        <v>3988</v>
      </c>
      <c r="C22" s="12" t="s">
        <v>3949</v>
      </c>
      <c r="D22" s="12" t="s">
        <v>3989</v>
      </c>
      <c r="E22" s="12" t="s">
        <v>3972</v>
      </c>
      <c r="F22" s="12" t="s">
        <v>3959</v>
      </c>
      <c r="G22" s="13">
        <v>114760</v>
      </c>
    </row>
    <row r="23" s="3" customFormat="1" ht="24" customHeight="1" spans="1:7">
      <c r="A23" s="10">
        <v>19</v>
      </c>
      <c r="B23" s="11" t="s">
        <v>3988</v>
      </c>
      <c r="C23" s="12" t="s">
        <v>3949</v>
      </c>
      <c r="D23" s="12" t="s">
        <v>3989</v>
      </c>
      <c r="E23" s="12" t="s">
        <v>3972</v>
      </c>
      <c r="F23" s="12" t="s">
        <v>3991</v>
      </c>
      <c r="G23" s="13">
        <v>13306.18</v>
      </c>
    </row>
    <row r="24" s="3" customFormat="1" ht="24" customHeight="1" spans="1:7">
      <c r="A24" s="10">
        <v>20</v>
      </c>
      <c r="B24" s="11" t="s">
        <v>3988</v>
      </c>
      <c r="C24" s="12" t="s">
        <v>3949</v>
      </c>
      <c r="D24" s="12" t="s">
        <v>3989</v>
      </c>
      <c r="E24" s="12" t="s">
        <v>3972</v>
      </c>
      <c r="F24" s="12" t="s">
        <v>3963</v>
      </c>
      <c r="G24" s="13">
        <v>72718</v>
      </c>
    </row>
    <row r="25" s="3" customFormat="1" ht="24" customHeight="1" spans="1:7">
      <c r="A25" s="10">
        <v>21</v>
      </c>
      <c r="B25" s="11" t="s">
        <v>3992</v>
      </c>
      <c r="C25" s="12" t="s">
        <v>3949</v>
      </c>
      <c r="D25" s="12" t="s">
        <v>3993</v>
      </c>
      <c r="E25" s="12" t="s">
        <v>3985</v>
      </c>
      <c r="F25" s="12" t="s">
        <v>3952</v>
      </c>
      <c r="G25" s="13">
        <v>300000</v>
      </c>
    </row>
    <row r="26" s="3" customFormat="1" ht="24" customHeight="1" spans="1:7">
      <c r="A26" s="10">
        <v>22</v>
      </c>
      <c r="B26" s="11" t="s">
        <v>3994</v>
      </c>
      <c r="C26" s="12" t="s">
        <v>3995</v>
      </c>
      <c r="D26" s="12" t="s">
        <v>3996</v>
      </c>
      <c r="E26" s="12" t="s">
        <v>3997</v>
      </c>
      <c r="F26" s="12" t="s">
        <v>3952</v>
      </c>
      <c r="G26" s="13">
        <v>230000</v>
      </c>
    </row>
    <row r="27" s="3" customFormat="1" ht="24" customHeight="1" spans="1:7">
      <c r="A27" s="10">
        <v>23</v>
      </c>
      <c r="B27" s="11" t="s">
        <v>3994</v>
      </c>
      <c r="C27" s="12" t="s">
        <v>3995</v>
      </c>
      <c r="D27" s="12" t="s">
        <v>3998</v>
      </c>
      <c r="E27" s="12" t="s">
        <v>3997</v>
      </c>
      <c r="F27" s="12" t="s">
        <v>3952</v>
      </c>
      <c r="G27" s="13">
        <v>85000</v>
      </c>
    </row>
    <row r="28" s="3" customFormat="1" ht="24" customHeight="1" spans="1:7">
      <c r="A28" s="10">
        <v>24</v>
      </c>
      <c r="B28" s="11" t="s">
        <v>3984</v>
      </c>
      <c r="C28" s="12" t="s">
        <v>3949</v>
      </c>
      <c r="D28" s="12" t="s">
        <v>3999</v>
      </c>
      <c r="E28" s="12" t="s">
        <v>4000</v>
      </c>
      <c r="F28" s="12" t="s">
        <v>3952</v>
      </c>
      <c r="G28" s="13">
        <v>99927</v>
      </c>
    </row>
    <row r="29" s="3" customFormat="1" ht="24" customHeight="1" spans="1:7">
      <c r="A29" s="10">
        <v>25</v>
      </c>
      <c r="B29" s="11" t="s">
        <v>4001</v>
      </c>
      <c r="C29" s="12" t="s">
        <v>3995</v>
      </c>
      <c r="D29" s="12" t="s">
        <v>4002</v>
      </c>
      <c r="E29" s="12" t="s">
        <v>4003</v>
      </c>
      <c r="F29" s="12" t="s">
        <v>3952</v>
      </c>
      <c r="G29" s="13">
        <v>1150000</v>
      </c>
    </row>
    <row r="30" s="3" customFormat="1" ht="24" customHeight="1" spans="1:7">
      <c r="A30" s="10">
        <v>26</v>
      </c>
      <c r="B30" s="11" t="s">
        <v>4001</v>
      </c>
      <c r="C30" s="12" t="s">
        <v>3995</v>
      </c>
      <c r="D30" s="12" t="s">
        <v>4004</v>
      </c>
      <c r="E30" s="12" t="s">
        <v>4005</v>
      </c>
      <c r="F30" s="12" t="s">
        <v>3952</v>
      </c>
      <c r="G30" s="13">
        <v>300000</v>
      </c>
    </row>
    <row r="31" s="3" customFormat="1" ht="24" customHeight="1" spans="1:7">
      <c r="A31" s="10">
        <v>27</v>
      </c>
      <c r="B31" s="11" t="s">
        <v>3994</v>
      </c>
      <c r="C31" s="12" t="s">
        <v>3995</v>
      </c>
      <c r="D31" s="12" t="s">
        <v>4006</v>
      </c>
      <c r="E31" s="12" t="s">
        <v>3997</v>
      </c>
      <c r="F31" s="12" t="s">
        <v>3980</v>
      </c>
      <c r="G31" s="13">
        <v>13000</v>
      </c>
    </row>
    <row r="32" s="4" customFormat="1" ht="35" customHeight="1" spans="1:7">
      <c r="A32" s="14" t="s">
        <v>467</v>
      </c>
      <c r="B32" s="15"/>
      <c r="C32" s="15"/>
      <c r="D32" s="15"/>
      <c r="E32" s="15"/>
      <c r="F32" s="15"/>
      <c r="G32" s="16">
        <f>SUM(G5:G31)</f>
        <v>3847950.08</v>
      </c>
    </row>
  </sheetData>
  <mergeCells count="2">
    <mergeCell ref="A2:G2"/>
    <mergeCell ref="A32:F32"/>
  </mergeCells>
  <printOptions horizontalCentered="1"/>
  <pageMargins left="0.751388888888889" right="0.751388888888889" top="0.60625" bottom="1" header="0.5" footer="0.5"/>
  <pageSetup paperSize="8" scale="85" firstPageNumber="83" fitToHeight="0" orientation="landscape" useFirstPageNumber="1"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zoomScale="70" zoomScaleNormal="70" workbookViewId="0">
      <selection activeCell="A18" sqref="A18:E18"/>
    </sheetView>
  </sheetViews>
  <sheetFormatPr defaultColWidth="8" defaultRowHeight="13.5" outlineLevelCol="4"/>
  <cols>
    <col min="1" max="1" width="72.8833333333333" style="243" customWidth="1"/>
    <col min="2" max="2" width="7.25" style="243" customWidth="1"/>
    <col min="3" max="3" width="7.38333333333333" style="243" customWidth="1"/>
    <col min="4" max="4" width="8.63333333333333" style="243" customWidth="1"/>
    <col min="5" max="5" width="100.25" style="243" customWidth="1"/>
    <col min="6" max="16384" width="8" style="243"/>
  </cols>
  <sheetData>
    <row r="1" ht="31.5" spans="1:5">
      <c r="A1" s="253" t="s">
        <v>5</v>
      </c>
      <c r="B1" s="253"/>
      <c r="C1" s="253"/>
      <c r="D1" s="253"/>
      <c r="E1" s="253"/>
    </row>
    <row r="2" ht="22.5" spans="1:5">
      <c r="A2" s="254"/>
      <c r="B2" s="254"/>
      <c r="C2" s="254"/>
      <c r="D2" s="254"/>
      <c r="E2" s="254"/>
    </row>
    <row r="3" ht="18.75" spans="1:5">
      <c r="A3" s="255"/>
      <c r="B3" s="255"/>
      <c r="C3" s="255"/>
      <c r="D3" s="255"/>
      <c r="E3" s="255"/>
    </row>
    <row r="4" ht="18.75" spans="1:5">
      <c r="A4" s="255"/>
      <c r="B4" s="255"/>
      <c r="C4" s="255"/>
      <c r="D4" s="255"/>
      <c r="E4" s="255"/>
    </row>
    <row r="5" ht="18.75" spans="1:5">
      <c r="A5" s="255"/>
      <c r="B5" s="255"/>
      <c r="C5" s="255"/>
      <c r="D5" s="255"/>
      <c r="E5" s="255"/>
    </row>
    <row r="6" ht="18.75" spans="1:5">
      <c r="A6" s="255"/>
      <c r="B6" s="255"/>
      <c r="C6" s="255"/>
      <c r="D6" s="255"/>
      <c r="E6" s="255"/>
    </row>
    <row r="7" ht="18.75" spans="1:5">
      <c r="A7" s="255"/>
      <c r="B7" s="255"/>
      <c r="C7" s="255"/>
      <c r="D7" s="255"/>
      <c r="E7" s="255"/>
    </row>
    <row r="8" s="251" customFormat="1" ht="30" customHeight="1" spans="1:1">
      <c r="A8" s="251" t="s">
        <v>6</v>
      </c>
    </row>
    <row r="9" s="252" customFormat="1" ht="30" customHeight="1" spans="1:1">
      <c r="A9" s="251" t="s">
        <v>7</v>
      </c>
    </row>
    <row r="10" s="252" customFormat="1" ht="30" customHeight="1" spans="1:1">
      <c r="A10" s="251" t="s">
        <v>8</v>
      </c>
    </row>
    <row r="11" s="252" customFormat="1" ht="30" customHeight="1" spans="1:1">
      <c r="A11" s="251" t="s">
        <v>9</v>
      </c>
    </row>
    <row r="12" s="252" customFormat="1" ht="30" customHeight="1" spans="1:1">
      <c r="A12" s="251" t="s">
        <v>10</v>
      </c>
    </row>
    <row r="13" s="252" customFormat="1" ht="30" customHeight="1" spans="1:1">
      <c r="A13" s="251" t="s">
        <v>11</v>
      </c>
    </row>
    <row r="14" s="252" customFormat="1" ht="30" customHeight="1" spans="1:1">
      <c r="A14" s="251" t="s">
        <v>12</v>
      </c>
    </row>
    <row r="15" s="252" customFormat="1" ht="30" customHeight="1" spans="1:1">
      <c r="A15" s="251" t="s">
        <v>13</v>
      </c>
    </row>
    <row r="16" s="252" customFormat="1" ht="30" customHeight="1" spans="1:1">
      <c r="A16" s="251" t="s">
        <v>14</v>
      </c>
    </row>
    <row r="17" s="252" customFormat="1" ht="30" customHeight="1" spans="1:1">
      <c r="A17" s="251" t="s">
        <v>15</v>
      </c>
    </row>
    <row r="18" s="252" customFormat="1" ht="30" customHeight="1" spans="1:1">
      <c r="A18" s="251" t="s">
        <v>16</v>
      </c>
    </row>
    <row r="19" s="252" customFormat="1" ht="30" customHeight="1" spans="1:1">
      <c r="A19" s="251" t="s">
        <v>17</v>
      </c>
    </row>
    <row r="20" s="252" customFormat="1" ht="30" customHeight="1" spans="1:1">
      <c r="A20" s="251" t="s">
        <v>18</v>
      </c>
    </row>
    <row r="21" s="252" customFormat="1" ht="30" customHeight="1" spans="1:1">
      <c r="A21" s="251" t="s">
        <v>19</v>
      </c>
    </row>
    <row r="28" ht="22.5" spans="1:1">
      <c r="A28" s="256"/>
    </row>
  </sheetData>
  <mergeCells count="16">
    <mergeCell ref="A1:E1"/>
    <mergeCell ref="A3:E3"/>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s>
  <pageMargins left="0.865972222222222" right="0.511811023622047" top="0.748031496062992" bottom="0.748031496062992" header="0.31496062992126" footer="0.31496062992126"/>
  <pageSetup paperSize="8" scale="9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50"/>
  <sheetViews>
    <sheetView zoomScale="90" zoomScaleNormal="90" topLeftCell="A28" workbookViewId="0">
      <selection activeCell="A1" sqref="A1"/>
    </sheetView>
  </sheetViews>
  <sheetFormatPr defaultColWidth="8" defaultRowHeight="13.5"/>
  <cols>
    <col min="1" max="1" width="193.75" style="243" customWidth="1"/>
    <col min="2" max="4" width="8" style="243"/>
    <col min="5" max="5" width="39.8833333333333" style="243" customWidth="1"/>
    <col min="6" max="16384" width="8" style="243"/>
  </cols>
  <sheetData>
    <row r="1" ht="27" spans="1:1">
      <c r="A1" s="244" t="s">
        <v>20</v>
      </c>
    </row>
    <row r="2" spans="1:1">
      <c r="A2" s="245"/>
    </row>
    <row r="3" ht="48" customHeight="1" spans="1:1">
      <c r="A3" s="246" t="s">
        <v>21</v>
      </c>
    </row>
    <row r="4" ht="28.5" customHeight="1" spans="1:1">
      <c r="A4" s="247" t="s">
        <v>22</v>
      </c>
    </row>
    <row r="5" ht="114" customHeight="1" spans="1:1">
      <c r="A5" s="246" t="s">
        <v>23</v>
      </c>
    </row>
    <row r="6" ht="27" customHeight="1" spans="1:1">
      <c r="A6" s="247" t="s">
        <v>24</v>
      </c>
    </row>
    <row r="7" ht="51" customHeight="1" spans="1:1">
      <c r="A7" s="246" t="s">
        <v>25</v>
      </c>
    </row>
    <row r="8" ht="39.75" customHeight="1" spans="1:1">
      <c r="A8" s="246" t="s">
        <v>26</v>
      </c>
    </row>
    <row r="9" ht="33" customHeight="1" spans="1:1">
      <c r="A9" s="246" t="s">
        <v>27</v>
      </c>
    </row>
    <row r="10" ht="33" customHeight="1" spans="1:1">
      <c r="A10" s="246" t="s">
        <v>28</v>
      </c>
    </row>
    <row r="11" ht="33" customHeight="1" spans="1:1">
      <c r="A11" s="246" t="s">
        <v>29</v>
      </c>
    </row>
    <row r="12" ht="33" customHeight="1" spans="1:1">
      <c r="A12" s="246" t="s">
        <v>30</v>
      </c>
    </row>
    <row r="13" ht="41.25" customHeight="1" spans="1:1">
      <c r="A13" s="246" t="s">
        <v>31</v>
      </c>
    </row>
    <row r="14" ht="24.75" customHeight="1" spans="1:1">
      <c r="A14" s="247" t="s">
        <v>32</v>
      </c>
    </row>
    <row r="15" ht="51.75" customHeight="1" spans="1:1">
      <c r="A15" s="246" t="s">
        <v>33</v>
      </c>
    </row>
    <row r="16" ht="25.5" customHeight="1" spans="1:1">
      <c r="A16" s="247" t="s">
        <v>34</v>
      </c>
    </row>
    <row r="17" ht="90" customHeight="1" spans="1:1">
      <c r="A17" s="246" t="s">
        <v>35</v>
      </c>
    </row>
    <row r="18" ht="25.5" customHeight="1" spans="1:1">
      <c r="A18" s="246" t="s">
        <v>36</v>
      </c>
    </row>
    <row r="19" ht="26.25" customHeight="1" spans="1:1">
      <c r="A19" s="247" t="s">
        <v>37</v>
      </c>
    </row>
    <row r="20" ht="35.25" customHeight="1" spans="1:1">
      <c r="A20" s="248" t="s">
        <v>38</v>
      </c>
    </row>
    <row r="21" ht="25.5" customHeight="1" spans="1:1">
      <c r="A21" s="247" t="s">
        <v>39</v>
      </c>
    </row>
    <row r="22" ht="25.5" customHeight="1" spans="1:1">
      <c r="A22" s="246" t="s">
        <v>40</v>
      </c>
    </row>
    <row r="23" ht="23.25" customHeight="1" spans="1:1">
      <c r="A23" s="247" t="s">
        <v>41</v>
      </c>
    </row>
    <row r="24" ht="23.25" customHeight="1" spans="1:1">
      <c r="A24" s="246" t="s">
        <v>42</v>
      </c>
    </row>
    <row r="25" ht="25" customHeight="1" spans="1:1">
      <c r="A25" s="246" t="s">
        <v>43</v>
      </c>
    </row>
    <row r="26" ht="24.75" customHeight="1" spans="1:1">
      <c r="A26" s="246" t="s">
        <v>44</v>
      </c>
    </row>
    <row r="27" ht="22.5" customHeight="1" spans="1:1">
      <c r="A27" s="246" t="s">
        <v>45</v>
      </c>
    </row>
    <row r="28" ht="25.5" customHeight="1" spans="1:1">
      <c r="A28" s="246" t="s">
        <v>46</v>
      </c>
    </row>
    <row r="29" ht="20.25" customHeight="1" spans="1:1">
      <c r="A29" s="247" t="s">
        <v>47</v>
      </c>
    </row>
    <row r="30" ht="29" customHeight="1" spans="1:1">
      <c r="A30" s="246" t="s">
        <v>48</v>
      </c>
    </row>
    <row r="31" ht="22.5" customHeight="1" spans="1:1">
      <c r="A31" s="247" t="s">
        <v>49</v>
      </c>
    </row>
    <row r="32" ht="30" customHeight="1" spans="1:1">
      <c r="A32" s="246" t="s">
        <v>50</v>
      </c>
    </row>
    <row r="33" ht="24" customHeight="1" spans="1:1">
      <c r="A33" s="246" t="s">
        <v>51</v>
      </c>
    </row>
    <row r="34" ht="24" customHeight="1" spans="1:1">
      <c r="A34" s="246" t="s">
        <v>52</v>
      </c>
    </row>
    <row r="35" ht="24" customHeight="1" spans="1:1">
      <c r="A35" s="246" t="s">
        <v>53</v>
      </c>
    </row>
    <row r="36" ht="201" customHeight="1" spans="1:1">
      <c r="A36" s="249" t="s">
        <v>54</v>
      </c>
    </row>
    <row r="37" ht="27" customHeight="1" spans="1:1">
      <c r="A37" s="247" t="s">
        <v>55</v>
      </c>
    </row>
    <row r="38" ht="30.75" customHeight="1" spans="1:1">
      <c r="A38" s="248" t="s">
        <v>56</v>
      </c>
    </row>
    <row r="39" ht="24.75" customHeight="1" spans="1:1">
      <c r="A39" s="246" t="s">
        <v>57</v>
      </c>
    </row>
    <row r="40" ht="27.75" customHeight="1" spans="1:1">
      <c r="A40" s="246" t="s">
        <v>58</v>
      </c>
    </row>
    <row r="41" ht="27.75" customHeight="1" spans="1:1">
      <c r="A41" s="246" t="s">
        <v>59</v>
      </c>
    </row>
    <row r="42" ht="63.75" customHeight="1" spans="1:1">
      <c r="A42" s="246" t="s">
        <v>60</v>
      </c>
    </row>
    <row r="43" ht="24" customHeight="1" spans="1:1">
      <c r="A43" s="247"/>
    </row>
    <row r="44" ht="64.5" customHeight="1" spans="1:1">
      <c r="A44" s="250"/>
    </row>
    <row r="45" ht="87" customHeight="1" spans="1:1">
      <c r="A45" s="250"/>
    </row>
    <row r="46" ht="66.75" customHeight="1" spans="1:1">
      <c r="A46" s="250"/>
    </row>
    <row r="47" ht="85.5" customHeight="1" spans="1:1">
      <c r="A47" s="250"/>
    </row>
    <row r="48" ht="111.75" customHeight="1" spans="1:1">
      <c r="A48" s="250"/>
    </row>
    <row r="49" ht="53.25" customHeight="1" spans="1:1">
      <c r="A49" s="250"/>
    </row>
    <row r="50" ht="47.25" customHeight="1" spans="1:1">
      <c r="A50" s="250"/>
    </row>
  </sheetData>
  <pageMargins left="0.826771653543307" right="0.511811023622047" top="0.748031496062992" bottom="0.62992125984252" header="0.31496062992126" footer="0.31496062992126"/>
  <pageSetup paperSize="8" fitToHeight="0" orientation="landscape" useFirstPageNumber="1"/>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9"/>
  <sheetViews>
    <sheetView tabSelected="1" zoomScale="80" zoomScaleNormal="80" workbookViewId="0">
      <pane xSplit="5" ySplit="5" topLeftCell="K64" activePane="bottomRight" state="frozen"/>
      <selection/>
      <selection pane="topRight"/>
      <selection pane="bottomLeft"/>
      <selection pane="bottomRight" activeCell="M84" sqref="M84"/>
    </sheetView>
  </sheetViews>
  <sheetFormatPr defaultColWidth="10" defaultRowHeight="14.25"/>
  <cols>
    <col min="1" max="1" width="6.13333333333333" style="229" customWidth="1"/>
    <col min="2" max="2" width="45" style="38" customWidth="1"/>
    <col min="3" max="3" width="8.08333333333333" style="38" customWidth="1"/>
    <col min="4" max="4" width="11.9083333333333" style="38" customWidth="1"/>
    <col min="5" max="5" width="8.13333333333333" style="38" customWidth="1"/>
    <col min="6" max="6" width="10.6916666666667" style="38" customWidth="1"/>
    <col min="7" max="7" width="7.5" style="38" customWidth="1"/>
    <col min="8" max="8" width="7" style="38" customWidth="1"/>
    <col min="9" max="9" width="7.63333333333333" style="38" customWidth="1"/>
    <col min="10" max="10" width="8.38333333333333" style="38" customWidth="1"/>
    <col min="11" max="11" width="13.0666666666667" style="38" customWidth="1"/>
    <col min="12" max="12" width="11.6166666666667" style="38" customWidth="1"/>
    <col min="13" max="13" width="146.033333333333" style="38" customWidth="1"/>
    <col min="14" max="16384" width="10" style="38"/>
  </cols>
  <sheetData>
    <row r="1" s="38" customFormat="1" ht="22.5" spans="1:13">
      <c r="A1" s="229"/>
      <c r="B1" s="26" t="s">
        <v>61</v>
      </c>
      <c r="C1" s="26"/>
      <c r="D1" s="26"/>
      <c r="E1" s="26"/>
      <c r="F1" s="26"/>
      <c r="G1" s="26"/>
      <c r="H1" s="26"/>
      <c r="I1" s="26"/>
      <c r="J1" s="26"/>
      <c r="K1" s="26"/>
      <c r="L1" s="26"/>
      <c r="M1" s="26"/>
    </row>
    <row r="2" s="38" customFormat="1" spans="1:13">
      <c r="A2" s="230"/>
      <c r="B2" s="230"/>
      <c r="C2" s="230"/>
      <c r="D2" s="230"/>
      <c r="E2" s="230"/>
      <c r="F2" s="230"/>
      <c r="G2" s="230"/>
      <c r="H2" s="230"/>
      <c r="I2" s="230"/>
      <c r="J2" s="230"/>
      <c r="K2" s="230"/>
      <c r="L2" s="230"/>
      <c r="M2" s="230"/>
    </row>
    <row r="3" s="228" customFormat="1" ht="23" customHeight="1" spans="1:13">
      <c r="A3" s="231" t="s">
        <v>62</v>
      </c>
      <c r="B3" s="232" t="s">
        <v>63</v>
      </c>
      <c r="C3" s="29" t="s">
        <v>64</v>
      </c>
      <c r="D3" s="29"/>
      <c r="E3" s="29"/>
      <c r="F3" s="29"/>
      <c r="G3" s="29"/>
      <c r="H3" s="29"/>
      <c r="I3" s="29"/>
      <c r="J3" s="29"/>
      <c r="K3" s="29"/>
      <c r="L3" s="29" t="s">
        <v>65</v>
      </c>
      <c r="M3" s="29" t="s">
        <v>66</v>
      </c>
    </row>
    <row r="4" s="228" customFormat="1" ht="29" customHeight="1" spans="1:13">
      <c r="A4" s="231"/>
      <c r="B4" s="232"/>
      <c r="C4" s="29" t="s">
        <v>67</v>
      </c>
      <c r="D4" s="29" t="s">
        <v>68</v>
      </c>
      <c r="E4" s="29" t="s">
        <v>69</v>
      </c>
      <c r="F4" s="29"/>
      <c r="G4" s="29"/>
      <c r="H4" s="29"/>
      <c r="I4" s="29"/>
      <c r="J4" s="29"/>
      <c r="K4" s="30" t="s">
        <v>70</v>
      </c>
      <c r="L4" s="29"/>
      <c r="M4" s="29"/>
    </row>
    <row r="5" s="228" customFormat="1" ht="68" customHeight="1" spans="1:13">
      <c r="A5" s="231"/>
      <c r="B5" s="232"/>
      <c r="C5" s="29"/>
      <c r="D5" s="29" t="s">
        <v>71</v>
      </c>
      <c r="E5" s="29" t="s">
        <v>72</v>
      </c>
      <c r="F5" s="29" t="s">
        <v>73</v>
      </c>
      <c r="G5" s="29" t="s">
        <v>74</v>
      </c>
      <c r="H5" s="29" t="s">
        <v>75</v>
      </c>
      <c r="I5" s="29" t="s">
        <v>76</v>
      </c>
      <c r="J5" s="29" t="s">
        <v>77</v>
      </c>
      <c r="K5" s="237"/>
      <c r="L5" s="29"/>
      <c r="M5" s="29"/>
    </row>
    <row r="6" s="38" customFormat="1" ht="24.25" customHeight="1" spans="1:13">
      <c r="A6" s="233">
        <v>1</v>
      </c>
      <c r="B6" s="234" t="s">
        <v>78</v>
      </c>
      <c r="C6" s="235">
        <v>75</v>
      </c>
      <c r="D6" s="235"/>
      <c r="E6" s="235">
        <v>68</v>
      </c>
      <c r="F6" s="235">
        <v>51</v>
      </c>
      <c r="G6" s="235"/>
      <c r="H6" s="235"/>
      <c r="I6" s="235"/>
      <c r="J6" s="235">
        <v>17</v>
      </c>
      <c r="K6" s="235">
        <v>7</v>
      </c>
      <c r="L6" s="35" t="s">
        <v>79</v>
      </c>
      <c r="M6" s="35" t="s">
        <v>80</v>
      </c>
    </row>
    <row r="7" s="38" customFormat="1" ht="24.25" customHeight="1" spans="1:13">
      <c r="A7" s="233">
        <v>2</v>
      </c>
      <c r="B7" s="234" t="s">
        <v>81</v>
      </c>
      <c r="C7" s="235">
        <v>96</v>
      </c>
      <c r="D7" s="235"/>
      <c r="E7" s="235">
        <v>94</v>
      </c>
      <c r="F7" s="235">
        <v>59</v>
      </c>
      <c r="G7" s="235"/>
      <c r="H7" s="235"/>
      <c r="I7" s="235"/>
      <c r="J7" s="235">
        <v>35</v>
      </c>
      <c r="K7" s="235">
        <v>2</v>
      </c>
      <c r="L7" s="35" t="s">
        <v>79</v>
      </c>
      <c r="M7" s="35" t="s">
        <v>82</v>
      </c>
    </row>
    <row r="8" s="38" customFormat="1" ht="67" customHeight="1" spans="1:13">
      <c r="A8" s="233">
        <v>3</v>
      </c>
      <c r="B8" s="234" t="s">
        <v>83</v>
      </c>
      <c r="C8" s="235">
        <v>0</v>
      </c>
      <c r="D8" s="235"/>
      <c r="E8" s="235">
        <v>0</v>
      </c>
      <c r="F8" s="235"/>
      <c r="G8" s="235"/>
      <c r="H8" s="235"/>
      <c r="I8" s="235"/>
      <c r="J8" s="235"/>
      <c r="K8" s="235"/>
      <c r="L8" s="35" t="s">
        <v>84</v>
      </c>
      <c r="M8" s="35" t="s">
        <v>85</v>
      </c>
    </row>
    <row r="9" s="38" customFormat="1" ht="24.25" customHeight="1" spans="1:13">
      <c r="A9" s="233">
        <v>4</v>
      </c>
      <c r="B9" s="234" t="s">
        <v>86</v>
      </c>
      <c r="C9" s="235">
        <v>121</v>
      </c>
      <c r="D9" s="235"/>
      <c r="E9" s="235">
        <v>121</v>
      </c>
      <c r="F9" s="235">
        <v>70</v>
      </c>
      <c r="G9" s="235"/>
      <c r="H9" s="235"/>
      <c r="I9" s="235">
        <v>1</v>
      </c>
      <c r="J9" s="235">
        <v>50</v>
      </c>
      <c r="K9" s="235">
        <v>0</v>
      </c>
      <c r="L9" s="35" t="s">
        <v>79</v>
      </c>
      <c r="M9" s="35" t="s">
        <v>87</v>
      </c>
    </row>
    <row r="10" s="38" customFormat="1" ht="38.5" customHeight="1" spans="1:13">
      <c r="A10" s="233">
        <v>5</v>
      </c>
      <c r="B10" s="234" t="s">
        <v>88</v>
      </c>
      <c r="C10" s="235">
        <v>3</v>
      </c>
      <c r="D10" s="235"/>
      <c r="E10" s="235">
        <v>3</v>
      </c>
      <c r="F10" s="235">
        <v>3</v>
      </c>
      <c r="G10" s="235"/>
      <c r="H10" s="235"/>
      <c r="I10" s="235"/>
      <c r="J10" s="235"/>
      <c r="K10" s="235">
        <v>0</v>
      </c>
      <c r="L10" s="35" t="s">
        <v>89</v>
      </c>
      <c r="M10" s="35" t="s">
        <v>90</v>
      </c>
    </row>
    <row r="11" s="38" customFormat="1" ht="38.5" customHeight="1" spans="1:13">
      <c r="A11" s="233">
        <v>6</v>
      </c>
      <c r="B11" s="234" t="s">
        <v>91</v>
      </c>
      <c r="C11" s="235">
        <v>96</v>
      </c>
      <c r="D11" s="235"/>
      <c r="E11" s="235">
        <v>92</v>
      </c>
      <c r="F11" s="235">
        <v>53</v>
      </c>
      <c r="G11" s="235"/>
      <c r="H11" s="235"/>
      <c r="I11" s="235">
        <v>2</v>
      </c>
      <c r="J11" s="235">
        <v>37</v>
      </c>
      <c r="K11" s="235">
        <v>4</v>
      </c>
      <c r="L11" s="35" t="s">
        <v>79</v>
      </c>
      <c r="M11" s="35" t="s">
        <v>92</v>
      </c>
    </row>
    <row r="12" s="38" customFormat="1" ht="81" customHeight="1" spans="1:13">
      <c r="A12" s="233">
        <v>7</v>
      </c>
      <c r="B12" s="234" t="s">
        <v>93</v>
      </c>
      <c r="C12" s="235">
        <v>292</v>
      </c>
      <c r="D12" s="235"/>
      <c r="E12" s="235">
        <v>182</v>
      </c>
      <c r="F12" s="235">
        <v>149</v>
      </c>
      <c r="G12" s="235"/>
      <c r="H12" s="235"/>
      <c r="I12" s="235"/>
      <c r="J12" s="235">
        <v>33</v>
      </c>
      <c r="K12" s="235">
        <v>110</v>
      </c>
      <c r="L12" s="35" t="s">
        <v>79</v>
      </c>
      <c r="M12" s="35" t="s">
        <v>94</v>
      </c>
    </row>
    <row r="13" s="38" customFormat="1" ht="38.5" customHeight="1" spans="1:13">
      <c r="A13" s="233">
        <v>8</v>
      </c>
      <c r="B13" s="234" t="s">
        <v>95</v>
      </c>
      <c r="C13" s="235">
        <v>46</v>
      </c>
      <c r="D13" s="235"/>
      <c r="E13" s="235">
        <v>46</v>
      </c>
      <c r="F13" s="235">
        <v>30</v>
      </c>
      <c r="G13" s="235"/>
      <c r="H13" s="235"/>
      <c r="I13" s="235"/>
      <c r="J13" s="235">
        <v>16</v>
      </c>
      <c r="K13" s="235">
        <v>0</v>
      </c>
      <c r="L13" s="35" t="s">
        <v>79</v>
      </c>
      <c r="M13" s="35" t="s">
        <v>96</v>
      </c>
    </row>
    <row r="14" s="38" customFormat="1" ht="24.25" customHeight="1" spans="1:13">
      <c r="A14" s="233">
        <v>9</v>
      </c>
      <c r="B14" s="234" t="s">
        <v>97</v>
      </c>
      <c r="C14" s="235">
        <v>48</v>
      </c>
      <c r="D14" s="235"/>
      <c r="E14" s="235">
        <v>45</v>
      </c>
      <c r="F14" s="235">
        <v>36</v>
      </c>
      <c r="G14" s="235"/>
      <c r="H14" s="235"/>
      <c r="I14" s="235"/>
      <c r="J14" s="235">
        <v>9</v>
      </c>
      <c r="K14" s="235">
        <v>3</v>
      </c>
      <c r="L14" s="35" t="s">
        <v>79</v>
      </c>
      <c r="M14" s="35" t="s">
        <v>98</v>
      </c>
    </row>
    <row r="15" s="38" customFormat="1" ht="24.25" customHeight="1" spans="1:13">
      <c r="A15" s="233">
        <v>10</v>
      </c>
      <c r="B15" s="234" t="s">
        <v>99</v>
      </c>
      <c r="C15" s="235">
        <v>74</v>
      </c>
      <c r="D15" s="235"/>
      <c r="E15" s="235">
        <v>65</v>
      </c>
      <c r="F15" s="235">
        <v>63</v>
      </c>
      <c r="G15" s="235"/>
      <c r="H15" s="235"/>
      <c r="I15" s="235"/>
      <c r="J15" s="235">
        <v>2</v>
      </c>
      <c r="K15" s="235">
        <v>9</v>
      </c>
      <c r="L15" s="35" t="s">
        <v>79</v>
      </c>
      <c r="M15" s="35" t="s">
        <v>100</v>
      </c>
    </row>
    <row r="16" s="38" customFormat="1" ht="38.5" customHeight="1" spans="1:13">
      <c r="A16" s="233">
        <v>11</v>
      </c>
      <c r="B16" s="234" t="s">
        <v>101</v>
      </c>
      <c r="C16" s="235">
        <v>30</v>
      </c>
      <c r="D16" s="235"/>
      <c r="E16" s="235">
        <v>30</v>
      </c>
      <c r="F16" s="235">
        <v>19</v>
      </c>
      <c r="G16" s="235"/>
      <c r="H16" s="235"/>
      <c r="I16" s="235"/>
      <c r="J16" s="235">
        <v>11</v>
      </c>
      <c r="K16" s="235">
        <v>0</v>
      </c>
      <c r="L16" s="35" t="s">
        <v>79</v>
      </c>
      <c r="M16" s="35" t="s">
        <v>102</v>
      </c>
    </row>
    <row r="17" s="38" customFormat="1" ht="38.5" customHeight="1" spans="1:13">
      <c r="A17" s="233">
        <v>12</v>
      </c>
      <c r="B17" s="234" t="s">
        <v>103</v>
      </c>
      <c r="C17" s="235">
        <v>16</v>
      </c>
      <c r="D17" s="235"/>
      <c r="E17" s="235">
        <v>15</v>
      </c>
      <c r="F17" s="235">
        <v>14</v>
      </c>
      <c r="G17" s="235"/>
      <c r="H17" s="235"/>
      <c r="I17" s="235"/>
      <c r="J17" s="235">
        <v>1</v>
      </c>
      <c r="K17" s="235">
        <v>1</v>
      </c>
      <c r="L17" s="35" t="s">
        <v>79</v>
      </c>
      <c r="M17" s="35" t="s">
        <v>104</v>
      </c>
    </row>
    <row r="18" s="38" customFormat="1" ht="24.25" customHeight="1" spans="1:13">
      <c r="A18" s="233">
        <v>13</v>
      </c>
      <c r="B18" s="234" t="s">
        <v>105</v>
      </c>
      <c r="C18" s="235">
        <v>19</v>
      </c>
      <c r="D18" s="235"/>
      <c r="E18" s="235">
        <v>19</v>
      </c>
      <c r="F18" s="235">
        <v>15</v>
      </c>
      <c r="G18" s="235"/>
      <c r="H18" s="235"/>
      <c r="I18" s="235"/>
      <c r="J18" s="235">
        <v>4</v>
      </c>
      <c r="K18" s="235">
        <v>0</v>
      </c>
      <c r="L18" s="35" t="s">
        <v>79</v>
      </c>
      <c r="M18" s="35" t="s">
        <v>106</v>
      </c>
    </row>
    <row r="19" s="38" customFormat="1" ht="24.25" customHeight="1" spans="1:13">
      <c r="A19" s="233">
        <v>14</v>
      </c>
      <c r="B19" s="234" t="s">
        <v>107</v>
      </c>
      <c r="C19" s="235">
        <v>12</v>
      </c>
      <c r="D19" s="235"/>
      <c r="E19" s="235">
        <v>12</v>
      </c>
      <c r="F19" s="235">
        <v>6</v>
      </c>
      <c r="G19" s="235"/>
      <c r="H19" s="235"/>
      <c r="I19" s="235"/>
      <c r="J19" s="235">
        <v>6</v>
      </c>
      <c r="K19" s="235">
        <v>0</v>
      </c>
      <c r="L19" s="35" t="s">
        <v>89</v>
      </c>
      <c r="M19" s="35" t="s">
        <v>108</v>
      </c>
    </row>
    <row r="20" s="38" customFormat="1" ht="38.5" customHeight="1" spans="1:13">
      <c r="A20" s="233">
        <v>15</v>
      </c>
      <c r="B20" s="234" t="s">
        <v>109</v>
      </c>
      <c r="C20" s="235">
        <v>49</v>
      </c>
      <c r="D20" s="235"/>
      <c r="E20" s="235">
        <v>45</v>
      </c>
      <c r="F20" s="235">
        <v>35</v>
      </c>
      <c r="G20" s="235"/>
      <c r="H20" s="235"/>
      <c r="I20" s="235"/>
      <c r="J20" s="235">
        <v>10</v>
      </c>
      <c r="K20" s="235">
        <v>4</v>
      </c>
      <c r="L20" s="35" t="s">
        <v>79</v>
      </c>
      <c r="M20" s="35" t="s">
        <v>110</v>
      </c>
    </row>
    <row r="21" s="38" customFormat="1" ht="44" customHeight="1" spans="1:13">
      <c r="A21" s="233">
        <v>16</v>
      </c>
      <c r="B21" s="234" t="s">
        <v>111</v>
      </c>
      <c r="C21" s="235">
        <v>3</v>
      </c>
      <c r="D21" s="235"/>
      <c r="E21" s="235">
        <v>3</v>
      </c>
      <c r="F21" s="235">
        <v>2</v>
      </c>
      <c r="G21" s="235"/>
      <c r="H21" s="235"/>
      <c r="I21" s="235"/>
      <c r="J21" s="235">
        <v>1</v>
      </c>
      <c r="K21" s="235">
        <v>0</v>
      </c>
      <c r="L21" s="35" t="s">
        <v>84</v>
      </c>
      <c r="M21" s="35" t="s">
        <v>112</v>
      </c>
    </row>
    <row r="22" s="38" customFormat="1" ht="24.25" customHeight="1" spans="1:13">
      <c r="A22" s="233">
        <v>17</v>
      </c>
      <c r="B22" s="234" t="s">
        <v>113</v>
      </c>
      <c r="C22" s="235">
        <v>15</v>
      </c>
      <c r="D22" s="235"/>
      <c r="E22" s="235">
        <v>15</v>
      </c>
      <c r="F22" s="235">
        <v>15</v>
      </c>
      <c r="G22" s="235"/>
      <c r="H22" s="235"/>
      <c r="I22" s="235"/>
      <c r="J22" s="235"/>
      <c r="K22" s="235">
        <v>0</v>
      </c>
      <c r="L22" s="35" t="s">
        <v>79</v>
      </c>
      <c r="M22" s="35" t="s">
        <v>114</v>
      </c>
    </row>
    <row r="23" s="38" customFormat="1" ht="38.5" customHeight="1" spans="1:13">
      <c r="A23" s="233">
        <v>18</v>
      </c>
      <c r="B23" s="234" t="s">
        <v>115</v>
      </c>
      <c r="C23" s="235">
        <v>20</v>
      </c>
      <c r="D23" s="235"/>
      <c r="E23" s="235">
        <v>16</v>
      </c>
      <c r="F23" s="235">
        <v>13</v>
      </c>
      <c r="G23" s="235"/>
      <c r="H23" s="235"/>
      <c r="I23" s="235"/>
      <c r="J23" s="235">
        <v>3</v>
      </c>
      <c r="K23" s="235">
        <v>4</v>
      </c>
      <c r="L23" s="35" t="s">
        <v>84</v>
      </c>
      <c r="M23" s="35" t="s">
        <v>116</v>
      </c>
    </row>
    <row r="24" s="38" customFormat="1" ht="24.25" customHeight="1" spans="1:13">
      <c r="A24" s="233">
        <v>19</v>
      </c>
      <c r="B24" s="234" t="s">
        <v>117</v>
      </c>
      <c r="C24" s="235">
        <v>6</v>
      </c>
      <c r="D24" s="235"/>
      <c r="E24" s="235">
        <v>6</v>
      </c>
      <c r="F24" s="235">
        <v>5</v>
      </c>
      <c r="G24" s="235"/>
      <c r="H24" s="235"/>
      <c r="I24" s="235"/>
      <c r="J24" s="235">
        <v>1</v>
      </c>
      <c r="K24" s="235">
        <v>0</v>
      </c>
      <c r="L24" s="35" t="s">
        <v>118</v>
      </c>
      <c r="M24" s="35" t="s">
        <v>119</v>
      </c>
    </row>
    <row r="25" s="38" customFormat="1" ht="24.25" customHeight="1" spans="1:13">
      <c r="A25" s="233">
        <v>20</v>
      </c>
      <c r="B25" s="234" t="s">
        <v>120</v>
      </c>
      <c r="C25" s="235">
        <v>24</v>
      </c>
      <c r="D25" s="235"/>
      <c r="E25" s="235">
        <v>22</v>
      </c>
      <c r="F25" s="235">
        <v>13</v>
      </c>
      <c r="G25" s="235"/>
      <c r="H25" s="235"/>
      <c r="I25" s="235"/>
      <c r="J25" s="235">
        <v>9</v>
      </c>
      <c r="K25" s="235">
        <v>2</v>
      </c>
      <c r="L25" s="35" t="s">
        <v>79</v>
      </c>
      <c r="M25" s="35" t="s">
        <v>121</v>
      </c>
    </row>
    <row r="26" s="38" customFormat="1" ht="38.5" customHeight="1" spans="1:13">
      <c r="A26" s="233">
        <v>21</v>
      </c>
      <c r="B26" s="236" t="s">
        <v>122</v>
      </c>
      <c r="C26" s="235">
        <v>12</v>
      </c>
      <c r="D26" s="235"/>
      <c r="E26" s="235">
        <v>11</v>
      </c>
      <c r="F26" s="235">
        <v>7</v>
      </c>
      <c r="G26" s="235"/>
      <c r="H26" s="235"/>
      <c r="I26" s="235"/>
      <c r="J26" s="235">
        <v>4</v>
      </c>
      <c r="K26" s="235">
        <v>1</v>
      </c>
      <c r="L26" s="238" t="s">
        <v>79</v>
      </c>
      <c r="M26" s="35" t="s">
        <v>123</v>
      </c>
    </row>
    <row r="27" s="38" customFormat="1" ht="24.25" customHeight="1" spans="1:13">
      <c r="A27" s="233">
        <v>22</v>
      </c>
      <c r="B27" s="234" t="s">
        <v>124</v>
      </c>
      <c r="C27" s="235">
        <v>2</v>
      </c>
      <c r="D27" s="235"/>
      <c r="E27" s="235">
        <v>2</v>
      </c>
      <c r="F27" s="235">
        <v>2</v>
      </c>
      <c r="G27" s="235"/>
      <c r="H27" s="235"/>
      <c r="I27" s="235"/>
      <c r="J27" s="235"/>
      <c r="K27" s="235">
        <v>0</v>
      </c>
      <c r="L27" s="35" t="s">
        <v>89</v>
      </c>
      <c r="M27" s="35" t="s">
        <v>125</v>
      </c>
    </row>
    <row r="28" s="38" customFormat="1" ht="38.5" customHeight="1" spans="1:13">
      <c r="A28" s="233">
        <v>23</v>
      </c>
      <c r="B28" s="234" t="s">
        <v>126</v>
      </c>
      <c r="C28" s="235">
        <v>6</v>
      </c>
      <c r="D28" s="235"/>
      <c r="E28" s="235">
        <v>5</v>
      </c>
      <c r="F28" s="235">
        <v>5</v>
      </c>
      <c r="G28" s="235"/>
      <c r="H28" s="235"/>
      <c r="I28" s="235"/>
      <c r="J28" s="235"/>
      <c r="K28" s="235">
        <v>1</v>
      </c>
      <c r="L28" s="35" t="s">
        <v>79</v>
      </c>
      <c r="M28" s="35" t="s">
        <v>127</v>
      </c>
    </row>
    <row r="29" s="38" customFormat="1" ht="38.5" customHeight="1" spans="1:13">
      <c r="A29" s="233">
        <v>24</v>
      </c>
      <c r="B29" s="234" t="s">
        <v>128</v>
      </c>
      <c r="C29" s="235">
        <v>37</v>
      </c>
      <c r="D29" s="235"/>
      <c r="E29" s="235">
        <v>36</v>
      </c>
      <c r="F29" s="235">
        <v>21</v>
      </c>
      <c r="G29" s="235"/>
      <c r="H29" s="235"/>
      <c r="I29" s="235"/>
      <c r="J29" s="235">
        <v>15</v>
      </c>
      <c r="K29" s="235">
        <v>1</v>
      </c>
      <c r="L29" s="35" t="s">
        <v>84</v>
      </c>
      <c r="M29" s="35" t="s">
        <v>129</v>
      </c>
    </row>
    <row r="30" s="38" customFormat="1" ht="38.5" customHeight="1" spans="1:13">
      <c r="A30" s="233">
        <v>25</v>
      </c>
      <c r="B30" s="234" t="s">
        <v>130</v>
      </c>
      <c r="C30" s="235">
        <v>15</v>
      </c>
      <c r="D30" s="235"/>
      <c r="E30" s="235">
        <v>14</v>
      </c>
      <c r="F30" s="235">
        <v>10</v>
      </c>
      <c r="G30" s="235"/>
      <c r="H30" s="235"/>
      <c r="I30" s="235"/>
      <c r="J30" s="235">
        <v>4</v>
      </c>
      <c r="K30" s="235">
        <v>1</v>
      </c>
      <c r="L30" s="35" t="s">
        <v>79</v>
      </c>
      <c r="M30" s="35" t="s">
        <v>131</v>
      </c>
    </row>
    <row r="31" s="38" customFormat="1" ht="24.25" customHeight="1" spans="1:13">
      <c r="A31" s="233">
        <v>26</v>
      </c>
      <c r="B31" s="234" t="s">
        <v>132</v>
      </c>
      <c r="C31" s="235">
        <v>4</v>
      </c>
      <c r="D31" s="235"/>
      <c r="E31" s="235">
        <v>4</v>
      </c>
      <c r="F31" s="235">
        <v>2</v>
      </c>
      <c r="G31" s="235"/>
      <c r="H31" s="235"/>
      <c r="I31" s="235"/>
      <c r="J31" s="235">
        <v>2</v>
      </c>
      <c r="K31" s="235">
        <v>0</v>
      </c>
      <c r="L31" s="35" t="s">
        <v>79</v>
      </c>
      <c r="M31" s="35" t="s">
        <v>133</v>
      </c>
    </row>
    <row r="32" s="38" customFormat="1" ht="24.25" customHeight="1" spans="1:13">
      <c r="A32" s="233">
        <v>27</v>
      </c>
      <c r="B32" s="234" t="s">
        <v>134</v>
      </c>
      <c r="C32" s="235">
        <v>2</v>
      </c>
      <c r="D32" s="235"/>
      <c r="E32" s="235">
        <v>2</v>
      </c>
      <c r="F32" s="235">
        <v>1</v>
      </c>
      <c r="G32" s="235"/>
      <c r="H32" s="235"/>
      <c r="I32" s="235"/>
      <c r="J32" s="235">
        <v>1</v>
      </c>
      <c r="K32" s="235">
        <v>0</v>
      </c>
      <c r="L32" s="35" t="s">
        <v>79</v>
      </c>
      <c r="M32" s="35" t="s">
        <v>135</v>
      </c>
    </row>
    <row r="33" s="38" customFormat="1" ht="24.25" customHeight="1" spans="1:13">
      <c r="A33" s="233">
        <v>28</v>
      </c>
      <c r="B33" s="234" t="s">
        <v>136</v>
      </c>
      <c r="C33" s="235">
        <v>4</v>
      </c>
      <c r="D33" s="235"/>
      <c r="E33" s="235">
        <v>4</v>
      </c>
      <c r="F33" s="235">
        <v>1</v>
      </c>
      <c r="G33" s="235"/>
      <c r="H33" s="235"/>
      <c r="I33" s="235"/>
      <c r="J33" s="235">
        <v>3</v>
      </c>
      <c r="K33" s="235">
        <v>0</v>
      </c>
      <c r="L33" s="35" t="s">
        <v>79</v>
      </c>
      <c r="M33" s="35" t="s">
        <v>137</v>
      </c>
    </row>
    <row r="34" s="38" customFormat="1" ht="38.5" customHeight="1" spans="1:13">
      <c r="A34" s="233">
        <v>29</v>
      </c>
      <c r="B34" s="234" t="s">
        <v>138</v>
      </c>
      <c r="C34" s="235">
        <v>14</v>
      </c>
      <c r="D34" s="235"/>
      <c r="E34" s="235">
        <v>14</v>
      </c>
      <c r="F34" s="235">
        <v>10</v>
      </c>
      <c r="G34" s="235"/>
      <c r="H34" s="235"/>
      <c r="I34" s="235"/>
      <c r="J34" s="235">
        <v>4</v>
      </c>
      <c r="K34" s="235">
        <v>0</v>
      </c>
      <c r="L34" s="35" t="s">
        <v>139</v>
      </c>
      <c r="M34" s="35" t="s">
        <v>140</v>
      </c>
    </row>
    <row r="35" s="38" customFormat="1" ht="41" customHeight="1" spans="1:13">
      <c r="A35" s="233">
        <v>30</v>
      </c>
      <c r="B35" s="234" t="s">
        <v>141</v>
      </c>
      <c r="C35" s="235">
        <v>33</v>
      </c>
      <c r="D35" s="235"/>
      <c r="E35" s="235">
        <v>32</v>
      </c>
      <c r="F35" s="235">
        <v>26</v>
      </c>
      <c r="G35" s="235"/>
      <c r="H35" s="235"/>
      <c r="I35" s="235"/>
      <c r="J35" s="235">
        <v>6</v>
      </c>
      <c r="K35" s="235">
        <v>1</v>
      </c>
      <c r="L35" s="35" t="s">
        <v>79</v>
      </c>
      <c r="M35" s="35" t="s">
        <v>142</v>
      </c>
    </row>
    <row r="36" s="38" customFormat="1" ht="24.25" customHeight="1" spans="1:13">
      <c r="A36" s="233">
        <v>31</v>
      </c>
      <c r="B36" s="234" t="s">
        <v>143</v>
      </c>
      <c r="C36" s="235">
        <v>113</v>
      </c>
      <c r="D36" s="235"/>
      <c r="E36" s="235">
        <v>112</v>
      </c>
      <c r="F36" s="235">
        <v>78</v>
      </c>
      <c r="G36" s="235"/>
      <c r="H36" s="235"/>
      <c r="I36" s="235"/>
      <c r="J36" s="235">
        <v>34</v>
      </c>
      <c r="K36" s="235">
        <v>1</v>
      </c>
      <c r="L36" s="35" t="s">
        <v>79</v>
      </c>
      <c r="M36" s="35" t="s">
        <v>144</v>
      </c>
    </row>
    <row r="37" s="38" customFormat="1" ht="67" customHeight="1" spans="1:13">
      <c r="A37" s="233">
        <v>32</v>
      </c>
      <c r="B37" s="234" t="s">
        <v>145</v>
      </c>
      <c r="C37" s="235">
        <v>27</v>
      </c>
      <c r="D37" s="235"/>
      <c r="E37" s="235">
        <v>25</v>
      </c>
      <c r="F37" s="235">
        <v>23</v>
      </c>
      <c r="G37" s="235"/>
      <c r="H37" s="235"/>
      <c r="I37" s="235"/>
      <c r="J37" s="235">
        <v>2</v>
      </c>
      <c r="K37" s="235">
        <v>2</v>
      </c>
      <c r="L37" s="35" t="s">
        <v>79</v>
      </c>
      <c r="M37" s="35" t="s">
        <v>146</v>
      </c>
    </row>
    <row r="38" s="38" customFormat="1" ht="43" customHeight="1" spans="1:13">
      <c r="A38" s="233">
        <v>33</v>
      </c>
      <c r="B38" s="234" t="s">
        <v>147</v>
      </c>
      <c r="C38" s="235">
        <v>71</v>
      </c>
      <c r="D38" s="235"/>
      <c r="E38" s="235">
        <v>70</v>
      </c>
      <c r="F38" s="235">
        <v>55</v>
      </c>
      <c r="G38" s="235"/>
      <c r="H38" s="235"/>
      <c r="I38" s="235"/>
      <c r="J38" s="235">
        <v>15</v>
      </c>
      <c r="K38" s="235">
        <v>1</v>
      </c>
      <c r="L38" s="35" t="s">
        <v>79</v>
      </c>
      <c r="M38" s="35" t="s">
        <v>148</v>
      </c>
    </row>
    <row r="39" s="38" customFormat="1" ht="52.75" customHeight="1" spans="1:13">
      <c r="A39" s="233">
        <v>34</v>
      </c>
      <c r="B39" s="234" t="s">
        <v>149</v>
      </c>
      <c r="C39" s="235">
        <v>104</v>
      </c>
      <c r="D39" s="235"/>
      <c r="E39" s="235">
        <v>104</v>
      </c>
      <c r="F39" s="235">
        <v>54</v>
      </c>
      <c r="G39" s="235"/>
      <c r="H39" s="235"/>
      <c r="I39" s="235"/>
      <c r="J39" s="235">
        <v>50</v>
      </c>
      <c r="K39" s="235">
        <v>0</v>
      </c>
      <c r="L39" s="35" t="s">
        <v>79</v>
      </c>
      <c r="M39" s="35" t="s">
        <v>150</v>
      </c>
    </row>
    <row r="40" s="38" customFormat="1" ht="38.5" customHeight="1" spans="1:13">
      <c r="A40" s="233">
        <v>35</v>
      </c>
      <c r="B40" s="234" t="s">
        <v>151</v>
      </c>
      <c r="C40" s="235">
        <v>25</v>
      </c>
      <c r="D40" s="235"/>
      <c r="E40" s="235">
        <v>25</v>
      </c>
      <c r="F40" s="235">
        <v>20</v>
      </c>
      <c r="G40" s="235"/>
      <c r="H40" s="235"/>
      <c r="I40" s="235"/>
      <c r="J40" s="235">
        <v>5</v>
      </c>
      <c r="K40" s="235">
        <v>0</v>
      </c>
      <c r="L40" s="35" t="s">
        <v>139</v>
      </c>
      <c r="M40" s="35" t="s">
        <v>152</v>
      </c>
    </row>
    <row r="41" s="38" customFormat="1" ht="38.5" customHeight="1" spans="1:13">
      <c r="A41" s="233">
        <v>36</v>
      </c>
      <c r="B41" s="234" t="s">
        <v>153</v>
      </c>
      <c r="C41" s="235">
        <v>8</v>
      </c>
      <c r="D41" s="235"/>
      <c r="E41" s="235">
        <v>8</v>
      </c>
      <c r="F41" s="235">
        <v>5</v>
      </c>
      <c r="G41" s="235"/>
      <c r="H41" s="235"/>
      <c r="I41" s="235"/>
      <c r="J41" s="235">
        <v>3</v>
      </c>
      <c r="K41" s="235">
        <v>0</v>
      </c>
      <c r="L41" s="35" t="s">
        <v>118</v>
      </c>
      <c r="M41" s="35" t="s">
        <v>154</v>
      </c>
    </row>
    <row r="42" s="38" customFormat="1" ht="38.5" customHeight="1" spans="1:13">
      <c r="A42" s="233">
        <v>37</v>
      </c>
      <c r="B42" s="234" t="s">
        <v>155</v>
      </c>
      <c r="C42" s="235">
        <v>13</v>
      </c>
      <c r="D42" s="235"/>
      <c r="E42" s="235">
        <v>13</v>
      </c>
      <c r="F42" s="235">
        <v>11</v>
      </c>
      <c r="G42" s="235"/>
      <c r="H42" s="235"/>
      <c r="I42" s="235"/>
      <c r="J42" s="235">
        <v>2</v>
      </c>
      <c r="K42" s="235">
        <v>0</v>
      </c>
      <c r="L42" s="35" t="s">
        <v>139</v>
      </c>
      <c r="M42" s="35" t="s">
        <v>156</v>
      </c>
    </row>
    <row r="43" s="38" customFormat="1" ht="38.5" customHeight="1" spans="1:13">
      <c r="A43" s="233">
        <v>38</v>
      </c>
      <c r="B43" s="234" t="s">
        <v>157</v>
      </c>
      <c r="C43" s="235">
        <v>42</v>
      </c>
      <c r="D43" s="235"/>
      <c r="E43" s="235">
        <v>42</v>
      </c>
      <c r="F43" s="235">
        <v>35</v>
      </c>
      <c r="G43" s="235"/>
      <c r="H43" s="235"/>
      <c r="I43" s="235"/>
      <c r="J43" s="235">
        <v>7</v>
      </c>
      <c r="K43" s="235">
        <v>0</v>
      </c>
      <c r="L43" s="35" t="s">
        <v>139</v>
      </c>
      <c r="M43" s="35" t="s">
        <v>158</v>
      </c>
    </row>
    <row r="44" s="38" customFormat="1" ht="38.5" customHeight="1" spans="1:13">
      <c r="A44" s="233">
        <v>39</v>
      </c>
      <c r="B44" s="234" t="s">
        <v>159</v>
      </c>
      <c r="C44" s="235">
        <v>19</v>
      </c>
      <c r="D44" s="235"/>
      <c r="E44" s="235">
        <v>7</v>
      </c>
      <c r="F44" s="235">
        <v>7</v>
      </c>
      <c r="G44" s="235"/>
      <c r="H44" s="235"/>
      <c r="I44" s="235"/>
      <c r="J44" s="235"/>
      <c r="K44" s="235">
        <v>12</v>
      </c>
      <c r="L44" s="35" t="s">
        <v>89</v>
      </c>
      <c r="M44" s="35" t="s">
        <v>160</v>
      </c>
    </row>
    <row r="45" s="38" customFormat="1" ht="24.25" customHeight="1" spans="1:13">
      <c r="A45" s="233">
        <v>40</v>
      </c>
      <c r="B45" s="234" t="s">
        <v>161</v>
      </c>
      <c r="C45" s="235">
        <v>40</v>
      </c>
      <c r="D45" s="235"/>
      <c r="E45" s="235">
        <v>40</v>
      </c>
      <c r="F45" s="235">
        <v>23</v>
      </c>
      <c r="G45" s="235"/>
      <c r="H45" s="235"/>
      <c r="I45" s="235"/>
      <c r="J45" s="235">
        <v>17</v>
      </c>
      <c r="K45" s="235">
        <v>0</v>
      </c>
      <c r="L45" s="35" t="s">
        <v>89</v>
      </c>
      <c r="M45" s="35" t="s">
        <v>162</v>
      </c>
    </row>
    <row r="46" s="38" customFormat="1" ht="38.5" customHeight="1" spans="1:13">
      <c r="A46" s="233">
        <v>41</v>
      </c>
      <c r="B46" s="234" t="s">
        <v>163</v>
      </c>
      <c r="C46" s="235">
        <v>194</v>
      </c>
      <c r="D46" s="235"/>
      <c r="E46" s="235">
        <v>186</v>
      </c>
      <c r="F46" s="235">
        <v>104</v>
      </c>
      <c r="G46" s="235"/>
      <c r="H46" s="235"/>
      <c r="I46" s="235"/>
      <c r="J46" s="235">
        <v>82</v>
      </c>
      <c r="K46" s="235">
        <v>8</v>
      </c>
      <c r="L46" s="35" t="s">
        <v>79</v>
      </c>
      <c r="M46" s="35" t="s">
        <v>164</v>
      </c>
    </row>
    <row r="47" s="38" customFormat="1" ht="52.75" customHeight="1" spans="1:13">
      <c r="A47" s="233">
        <v>42</v>
      </c>
      <c r="B47" s="234" t="s">
        <v>165</v>
      </c>
      <c r="C47" s="235">
        <v>105</v>
      </c>
      <c r="D47" s="235"/>
      <c r="E47" s="235">
        <v>105</v>
      </c>
      <c r="F47" s="235">
        <v>97</v>
      </c>
      <c r="G47" s="235"/>
      <c r="H47" s="235"/>
      <c r="I47" s="235"/>
      <c r="J47" s="235">
        <v>8</v>
      </c>
      <c r="K47" s="235">
        <v>0</v>
      </c>
      <c r="L47" s="35" t="s">
        <v>79</v>
      </c>
      <c r="M47" s="35" t="s">
        <v>166</v>
      </c>
    </row>
    <row r="48" s="38" customFormat="1" ht="24.25" customHeight="1" spans="1:13">
      <c r="A48" s="233">
        <v>43</v>
      </c>
      <c r="B48" s="234" t="s">
        <v>167</v>
      </c>
      <c r="C48" s="235">
        <v>163</v>
      </c>
      <c r="D48" s="235"/>
      <c r="E48" s="235">
        <v>163</v>
      </c>
      <c r="F48" s="235">
        <v>107</v>
      </c>
      <c r="G48" s="235"/>
      <c r="H48" s="235"/>
      <c r="I48" s="235"/>
      <c r="J48" s="235">
        <v>56</v>
      </c>
      <c r="K48" s="235">
        <v>0</v>
      </c>
      <c r="L48" s="35" t="s">
        <v>89</v>
      </c>
      <c r="M48" s="35" t="s">
        <v>168</v>
      </c>
    </row>
    <row r="49" s="38" customFormat="1" ht="67" customHeight="1" spans="1:13">
      <c r="A49" s="233">
        <v>44</v>
      </c>
      <c r="B49" s="234" t="s">
        <v>169</v>
      </c>
      <c r="C49" s="235">
        <v>87</v>
      </c>
      <c r="D49" s="235"/>
      <c r="E49" s="235">
        <v>81</v>
      </c>
      <c r="F49" s="235">
        <v>75</v>
      </c>
      <c r="G49" s="235"/>
      <c r="H49" s="235"/>
      <c r="I49" s="235"/>
      <c r="J49" s="235">
        <v>6</v>
      </c>
      <c r="K49" s="235">
        <v>6</v>
      </c>
      <c r="L49" s="35" t="s">
        <v>89</v>
      </c>
      <c r="M49" s="35" t="s">
        <v>170</v>
      </c>
    </row>
    <row r="50" s="38" customFormat="1" ht="24.25" customHeight="1" spans="1:13">
      <c r="A50" s="233">
        <v>45</v>
      </c>
      <c r="B50" s="234" t="s">
        <v>171</v>
      </c>
      <c r="C50" s="235">
        <v>11</v>
      </c>
      <c r="D50" s="235"/>
      <c r="E50" s="235">
        <v>11</v>
      </c>
      <c r="F50" s="235">
        <v>8</v>
      </c>
      <c r="G50" s="235"/>
      <c r="H50" s="235"/>
      <c r="I50" s="235"/>
      <c r="J50" s="235">
        <v>3</v>
      </c>
      <c r="K50" s="235">
        <v>0</v>
      </c>
      <c r="L50" s="35" t="s">
        <v>89</v>
      </c>
      <c r="M50" s="35" t="s">
        <v>172</v>
      </c>
    </row>
    <row r="51" s="38" customFormat="1" ht="38.5" customHeight="1" spans="1:13">
      <c r="A51" s="233">
        <v>46</v>
      </c>
      <c r="B51" s="234" t="s">
        <v>173</v>
      </c>
      <c r="C51" s="235">
        <v>14</v>
      </c>
      <c r="D51" s="235"/>
      <c r="E51" s="235">
        <v>12</v>
      </c>
      <c r="F51" s="235">
        <v>12</v>
      </c>
      <c r="G51" s="235"/>
      <c r="H51" s="235"/>
      <c r="I51" s="235"/>
      <c r="J51" s="235"/>
      <c r="K51" s="235">
        <v>2</v>
      </c>
      <c r="L51" s="35" t="s">
        <v>79</v>
      </c>
      <c r="M51" s="35" t="s">
        <v>174</v>
      </c>
    </row>
    <row r="52" s="38" customFormat="1" ht="38.5" customHeight="1" spans="1:13">
      <c r="A52" s="233">
        <v>47</v>
      </c>
      <c r="B52" s="234" t="s">
        <v>175</v>
      </c>
      <c r="C52" s="235">
        <v>10</v>
      </c>
      <c r="D52" s="235"/>
      <c r="E52" s="235">
        <v>10</v>
      </c>
      <c r="F52" s="235">
        <v>10</v>
      </c>
      <c r="G52" s="235"/>
      <c r="H52" s="235"/>
      <c r="I52" s="235"/>
      <c r="J52" s="235"/>
      <c r="K52" s="235">
        <v>0</v>
      </c>
      <c r="L52" s="35" t="s">
        <v>89</v>
      </c>
      <c r="M52" s="35" t="s">
        <v>176</v>
      </c>
    </row>
    <row r="53" s="38" customFormat="1" ht="52.75" customHeight="1" spans="1:13">
      <c r="A53" s="233">
        <v>48</v>
      </c>
      <c r="B53" s="234" t="s">
        <v>177</v>
      </c>
      <c r="C53" s="235">
        <v>85</v>
      </c>
      <c r="D53" s="235"/>
      <c r="E53" s="235">
        <v>81</v>
      </c>
      <c r="F53" s="235">
        <v>64</v>
      </c>
      <c r="G53" s="235"/>
      <c r="H53" s="235"/>
      <c r="I53" s="235">
        <v>1</v>
      </c>
      <c r="J53" s="235">
        <v>16</v>
      </c>
      <c r="K53" s="235">
        <v>4</v>
      </c>
      <c r="L53" s="35" t="s">
        <v>79</v>
      </c>
      <c r="M53" s="35" t="s">
        <v>178</v>
      </c>
    </row>
    <row r="54" s="38" customFormat="1" ht="38.5" customHeight="1" spans="1:13">
      <c r="A54" s="233">
        <v>49</v>
      </c>
      <c r="B54" s="234" t="s">
        <v>179</v>
      </c>
      <c r="C54" s="235">
        <v>113</v>
      </c>
      <c r="D54" s="235"/>
      <c r="E54" s="235">
        <v>112</v>
      </c>
      <c r="F54" s="235">
        <v>105</v>
      </c>
      <c r="G54" s="235"/>
      <c r="H54" s="235"/>
      <c r="I54" s="235"/>
      <c r="J54" s="235">
        <v>7</v>
      </c>
      <c r="K54" s="235">
        <v>1</v>
      </c>
      <c r="L54" s="35" t="s">
        <v>79</v>
      </c>
      <c r="M54" s="35" t="s">
        <v>180</v>
      </c>
    </row>
    <row r="55" s="38" customFormat="1" ht="38.5" customHeight="1" spans="1:13">
      <c r="A55" s="233">
        <v>50</v>
      </c>
      <c r="B55" s="234" t="s">
        <v>181</v>
      </c>
      <c r="C55" s="235">
        <v>0</v>
      </c>
      <c r="D55" s="235"/>
      <c r="E55" s="235">
        <v>0</v>
      </c>
      <c r="F55" s="235"/>
      <c r="G55" s="235"/>
      <c r="H55" s="235"/>
      <c r="I55" s="235"/>
      <c r="J55" s="235"/>
      <c r="K55" s="235"/>
      <c r="L55" s="35" t="s">
        <v>79</v>
      </c>
      <c r="M55" s="35" t="s">
        <v>182</v>
      </c>
    </row>
    <row r="56" s="38" customFormat="1" ht="52" customHeight="1" spans="1:13">
      <c r="A56" s="233">
        <v>51</v>
      </c>
      <c r="B56" s="234" t="s">
        <v>183</v>
      </c>
      <c r="C56" s="235">
        <v>175</v>
      </c>
      <c r="D56" s="235"/>
      <c r="E56" s="235">
        <v>146</v>
      </c>
      <c r="F56" s="235">
        <v>146</v>
      </c>
      <c r="G56" s="235"/>
      <c r="H56" s="235"/>
      <c r="I56" s="235"/>
      <c r="J56" s="235"/>
      <c r="K56" s="235">
        <v>29</v>
      </c>
      <c r="L56" s="35" t="s">
        <v>79</v>
      </c>
      <c r="M56" s="35" t="s">
        <v>184</v>
      </c>
    </row>
    <row r="57" s="38" customFormat="1" ht="70" customHeight="1" spans="1:13">
      <c r="A57" s="233">
        <v>52</v>
      </c>
      <c r="B57" s="234" t="s">
        <v>185</v>
      </c>
      <c r="C57" s="235">
        <v>1749</v>
      </c>
      <c r="D57" s="235"/>
      <c r="E57" s="235">
        <v>1163</v>
      </c>
      <c r="F57" s="235">
        <v>956</v>
      </c>
      <c r="G57" s="235"/>
      <c r="H57" s="235"/>
      <c r="I57" s="235"/>
      <c r="J57" s="235">
        <v>207</v>
      </c>
      <c r="K57" s="235">
        <v>586</v>
      </c>
      <c r="L57" s="35" t="s">
        <v>79</v>
      </c>
      <c r="M57" s="35" t="s">
        <v>186</v>
      </c>
    </row>
    <row r="58" s="38" customFormat="1" ht="38.5" customHeight="1" spans="1:13">
      <c r="A58" s="233">
        <v>53</v>
      </c>
      <c r="B58" s="234" t="s">
        <v>187</v>
      </c>
      <c r="C58" s="235">
        <v>747</v>
      </c>
      <c r="D58" s="235"/>
      <c r="E58" s="235">
        <v>445</v>
      </c>
      <c r="F58" s="235">
        <v>356</v>
      </c>
      <c r="G58" s="235"/>
      <c r="H58" s="235"/>
      <c r="I58" s="235"/>
      <c r="J58" s="235">
        <v>89</v>
      </c>
      <c r="K58" s="235">
        <v>302</v>
      </c>
      <c r="L58" s="35" t="s">
        <v>79</v>
      </c>
      <c r="M58" s="35" t="s">
        <v>188</v>
      </c>
    </row>
    <row r="59" s="38" customFormat="1" ht="38.5" customHeight="1" spans="1:13">
      <c r="A59" s="233">
        <v>54</v>
      </c>
      <c r="B59" s="234" t="s">
        <v>189</v>
      </c>
      <c r="C59" s="235">
        <v>158</v>
      </c>
      <c r="D59" s="235"/>
      <c r="E59" s="235">
        <v>93</v>
      </c>
      <c r="F59" s="235">
        <v>85</v>
      </c>
      <c r="G59" s="235"/>
      <c r="H59" s="235"/>
      <c r="I59" s="235"/>
      <c r="J59" s="235">
        <v>8</v>
      </c>
      <c r="K59" s="235">
        <v>65</v>
      </c>
      <c r="L59" s="35" t="s">
        <v>79</v>
      </c>
      <c r="M59" s="35" t="s">
        <v>188</v>
      </c>
    </row>
    <row r="60" s="38" customFormat="1" ht="38.5" customHeight="1" spans="1:13">
      <c r="A60" s="233">
        <v>55</v>
      </c>
      <c r="B60" s="234" t="s">
        <v>190</v>
      </c>
      <c r="C60" s="235">
        <v>37</v>
      </c>
      <c r="D60" s="235"/>
      <c r="E60" s="235">
        <v>21</v>
      </c>
      <c r="F60" s="235">
        <v>16</v>
      </c>
      <c r="G60" s="235"/>
      <c r="H60" s="235"/>
      <c r="I60" s="235"/>
      <c r="J60" s="235">
        <v>5</v>
      </c>
      <c r="K60" s="235">
        <v>16</v>
      </c>
      <c r="L60" s="35" t="s">
        <v>79</v>
      </c>
      <c r="M60" s="35" t="s">
        <v>191</v>
      </c>
    </row>
    <row r="61" s="38" customFormat="1" ht="24.25" customHeight="1" spans="1:13">
      <c r="A61" s="233">
        <v>56</v>
      </c>
      <c r="B61" s="234" t="s">
        <v>192</v>
      </c>
      <c r="C61" s="235">
        <v>0</v>
      </c>
      <c r="D61" s="235"/>
      <c r="E61" s="235">
        <v>0</v>
      </c>
      <c r="F61" s="235"/>
      <c r="G61" s="235"/>
      <c r="H61" s="235"/>
      <c r="I61" s="235"/>
      <c r="J61" s="235"/>
      <c r="K61" s="235"/>
      <c r="L61" s="35" t="s">
        <v>79</v>
      </c>
      <c r="M61" s="35" t="s">
        <v>193</v>
      </c>
    </row>
    <row r="62" s="38" customFormat="1" ht="45" customHeight="1" spans="1:13">
      <c r="A62" s="233">
        <v>57</v>
      </c>
      <c r="B62" s="234" t="s">
        <v>194</v>
      </c>
      <c r="C62" s="235">
        <v>177</v>
      </c>
      <c r="D62" s="235"/>
      <c r="E62" s="235">
        <v>163</v>
      </c>
      <c r="F62" s="235">
        <v>137</v>
      </c>
      <c r="G62" s="235"/>
      <c r="H62" s="235"/>
      <c r="I62" s="235">
        <v>1</v>
      </c>
      <c r="J62" s="235">
        <v>25</v>
      </c>
      <c r="K62" s="235">
        <v>14</v>
      </c>
      <c r="L62" s="35" t="s">
        <v>79</v>
      </c>
      <c r="M62" s="35" t="s">
        <v>195</v>
      </c>
    </row>
    <row r="63" s="38" customFormat="1" ht="24.25" customHeight="1" spans="1:13">
      <c r="A63" s="233">
        <v>58</v>
      </c>
      <c r="B63" s="234" t="s">
        <v>196</v>
      </c>
      <c r="C63" s="235">
        <v>121</v>
      </c>
      <c r="D63" s="235"/>
      <c r="E63" s="235">
        <v>110</v>
      </c>
      <c r="F63" s="235">
        <v>79</v>
      </c>
      <c r="G63" s="235"/>
      <c r="H63" s="235"/>
      <c r="I63" s="235"/>
      <c r="J63" s="235">
        <v>31</v>
      </c>
      <c r="K63" s="235">
        <v>11</v>
      </c>
      <c r="L63" s="35" t="s">
        <v>79</v>
      </c>
      <c r="M63" s="35" t="s">
        <v>197</v>
      </c>
    </row>
    <row r="64" s="38" customFormat="1" ht="38.5" customHeight="1" spans="1:13">
      <c r="A64" s="233">
        <v>59</v>
      </c>
      <c r="B64" s="234" t="s">
        <v>198</v>
      </c>
      <c r="C64" s="235">
        <v>70</v>
      </c>
      <c r="D64" s="235"/>
      <c r="E64" s="235">
        <v>66</v>
      </c>
      <c r="F64" s="235">
        <v>46</v>
      </c>
      <c r="G64" s="235"/>
      <c r="H64" s="235"/>
      <c r="I64" s="235"/>
      <c r="J64" s="235">
        <v>20</v>
      </c>
      <c r="K64" s="235">
        <v>4</v>
      </c>
      <c r="L64" s="35" t="s">
        <v>139</v>
      </c>
      <c r="M64" s="35" t="s">
        <v>199</v>
      </c>
    </row>
    <row r="65" s="38" customFormat="1" ht="38.5" customHeight="1" spans="1:13">
      <c r="A65" s="233">
        <v>60</v>
      </c>
      <c r="B65" s="234" t="s">
        <v>200</v>
      </c>
      <c r="C65" s="235">
        <v>96</v>
      </c>
      <c r="D65" s="235"/>
      <c r="E65" s="235">
        <v>89</v>
      </c>
      <c r="F65" s="235">
        <v>58</v>
      </c>
      <c r="G65" s="235"/>
      <c r="H65" s="235"/>
      <c r="I65" s="235"/>
      <c r="J65" s="235">
        <v>31</v>
      </c>
      <c r="K65" s="235">
        <v>7</v>
      </c>
      <c r="L65" s="35" t="s">
        <v>79</v>
      </c>
      <c r="M65" s="35" t="s">
        <v>201</v>
      </c>
    </row>
    <row r="66" s="38" customFormat="1" ht="52.75" customHeight="1" spans="1:13">
      <c r="A66" s="233">
        <v>61</v>
      </c>
      <c r="B66" s="234" t="s">
        <v>202</v>
      </c>
      <c r="C66" s="235">
        <v>10</v>
      </c>
      <c r="D66" s="235"/>
      <c r="E66" s="235">
        <v>10</v>
      </c>
      <c r="F66" s="235">
        <v>5</v>
      </c>
      <c r="G66" s="235"/>
      <c r="H66" s="235"/>
      <c r="I66" s="235"/>
      <c r="J66" s="235">
        <v>5</v>
      </c>
      <c r="K66" s="235">
        <v>0</v>
      </c>
      <c r="L66" s="35" t="s">
        <v>89</v>
      </c>
      <c r="M66" s="35" t="s">
        <v>203</v>
      </c>
    </row>
    <row r="67" s="38" customFormat="1" ht="24.25" customHeight="1" spans="1:13">
      <c r="A67" s="233">
        <v>62</v>
      </c>
      <c r="B67" s="234" t="s">
        <v>204</v>
      </c>
      <c r="C67" s="235">
        <v>8</v>
      </c>
      <c r="D67" s="235"/>
      <c r="E67" s="235">
        <v>8</v>
      </c>
      <c r="F67" s="235">
        <v>8</v>
      </c>
      <c r="G67" s="235"/>
      <c r="H67" s="235"/>
      <c r="I67" s="235"/>
      <c r="J67" s="235"/>
      <c r="K67" s="235">
        <v>0</v>
      </c>
      <c r="L67" s="35" t="s">
        <v>89</v>
      </c>
      <c r="M67" s="35" t="s">
        <v>205</v>
      </c>
    </row>
    <row r="68" s="38" customFormat="1" ht="24.25" customHeight="1" spans="1:13">
      <c r="A68" s="233">
        <v>63</v>
      </c>
      <c r="B68" s="234" t="s">
        <v>206</v>
      </c>
      <c r="C68" s="235">
        <v>9</v>
      </c>
      <c r="D68" s="235"/>
      <c r="E68" s="235">
        <v>9</v>
      </c>
      <c r="F68" s="235">
        <v>9</v>
      </c>
      <c r="G68" s="235"/>
      <c r="H68" s="235"/>
      <c r="I68" s="235"/>
      <c r="J68" s="235"/>
      <c r="K68" s="235">
        <v>0</v>
      </c>
      <c r="L68" s="35" t="s">
        <v>89</v>
      </c>
      <c r="M68" s="35" t="s">
        <v>207</v>
      </c>
    </row>
    <row r="69" s="38" customFormat="1" ht="38.5" customHeight="1" spans="1:13">
      <c r="A69" s="233">
        <v>64</v>
      </c>
      <c r="B69" s="234" t="s">
        <v>208</v>
      </c>
      <c r="C69" s="235">
        <v>7</v>
      </c>
      <c r="D69" s="235"/>
      <c r="E69" s="235">
        <v>7</v>
      </c>
      <c r="F69" s="235">
        <v>7</v>
      </c>
      <c r="G69" s="235"/>
      <c r="H69" s="235"/>
      <c r="I69" s="235"/>
      <c r="J69" s="235"/>
      <c r="K69" s="235">
        <v>0</v>
      </c>
      <c r="L69" s="35" t="s">
        <v>118</v>
      </c>
      <c r="M69" s="35" t="s">
        <v>209</v>
      </c>
    </row>
    <row r="70" s="38" customFormat="1" ht="52.75" customHeight="1" spans="1:13">
      <c r="A70" s="233">
        <v>65</v>
      </c>
      <c r="B70" s="234" t="s">
        <v>210</v>
      </c>
      <c r="C70" s="235">
        <v>89</v>
      </c>
      <c r="D70" s="235"/>
      <c r="E70" s="235">
        <v>89</v>
      </c>
      <c r="F70" s="235">
        <v>69</v>
      </c>
      <c r="G70" s="235"/>
      <c r="H70" s="235"/>
      <c r="I70" s="235"/>
      <c r="J70" s="235">
        <v>20</v>
      </c>
      <c r="K70" s="235">
        <v>0</v>
      </c>
      <c r="L70" s="35" t="s">
        <v>89</v>
      </c>
      <c r="M70" s="35" t="s">
        <v>211</v>
      </c>
    </row>
    <row r="71" s="38" customFormat="1" ht="38.5" customHeight="1" spans="1:13">
      <c r="A71" s="233">
        <v>66</v>
      </c>
      <c r="B71" s="234" t="s">
        <v>212</v>
      </c>
      <c r="C71" s="235">
        <v>120</v>
      </c>
      <c r="D71" s="235"/>
      <c r="E71" s="235">
        <v>120</v>
      </c>
      <c r="F71" s="235">
        <v>86</v>
      </c>
      <c r="G71" s="235"/>
      <c r="H71" s="235"/>
      <c r="I71" s="235"/>
      <c r="J71" s="235">
        <v>34</v>
      </c>
      <c r="K71" s="235">
        <v>0</v>
      </c>
      <c r="L71" s="35" t="s">
        <v>118</v>
      </c>
      <c r="M71" s="35" t="s">
        <v>213</v>
      </c>
    </row>
    <row r="72" s="38" customFormat="1" ht="38.5" customHeight="1" spans="1:13">
      <c r="A72" s="233">
        <v>67</v>
      </c>
      <c r="B72" s="234" t="s">
        <v>214</v>
      </c>
      <c r="C72" s="235">
        <v>41</v>
      </c>
      <c r="D72" s="235"/>
      <c r="E72" s="235">
        <v>41</v>
      </c>
      <c r="F72" s="235">
        <v>40</v>
      </c>
      <c r="G72" s="235"/>
      <c r="H72" s="235"/>
      <c r="I72" s="235"/>
      <c r="J72" s="235">
        <v>1</v>
      </c>
      <c r="K72" s="235">
        <v>0</v>
      </c>
      <c r="L72" s="35" t="s">
        <v>139</v>
      </c>
      <c r="M72" s="35" t="s">
        <v>215</v>
      </c>
    </row>
    <row r="73" s="38" customFormat="1" ht="52.75" customHeight="1" spans="1:13">
      <c r="A73" s="233">
        <v>68</v>
      </c>
      <c r="B73" s="234" t="s">
        <v>216</v>
      </c>
      <c r="C73" s="235">
        <v>47</v>
      </c>
      <c r="D73" s="235"/>
      <c r="E73" s="235">
        <v>44</v>
      </c>
      <c r="F73" s="235">
        <v>35</v>
      </c>
      <c r="G73" s="235"/>
      <c r="H73" s="235"/>
      <c r="I73" s="235"/>
      <c r="J73" s="235">
        <v>9</v>
      </c>
      <c r="K73" s="235">
        <v>3</v>
      </c>
      <c r="L73" s="35" t="s">
        <v>79</v>
      </c>
      <c r="M73" s="35" t="s">
        <v>217</v>
      </c>
    </row>
    <row r="74" s="38" customFormat="1" ht="38.5" customHeight="1" spans="1:13">
      <c r="A74" s="233">
        <v>69</v>
      </c>
      <c r="B74" s="234" t="s">
        <v>218</v>
      </c>
      <c r="C74" s="235">
        <v>0</v>
      </c>
      <c r="D74" s="235"/>
      <c r="E74" s="235">
        <v>0</v>
      </c>
      <c r="F74" s="235"/>
      <c r="G74" s="235"/>
      <c r="H74" s="235"/>
      <c r="I74" s="235"/>
      <c r="J74" s="235"/>
      <c r="K74" s="235"/>
      <c r="L74" s="35" t="s">
        <v>79</v>
      </c>
      <c r="M74" s="35" t="s">
        <v>219</v>
      </c>
    </row>
    <row r="75" s="38" customFormat="1" ht="38.5" customHeight="1" spans="1:13">
      <c r="A75" s="233">
        <v>70</v>
      </c>
      <c r="B75" s="234" t="s">
        <v>220</v>
      </c>
      <c r="C75" s="235">
        <v>26</v>
      </c>
      <c r="D75" s="235"/>
      <c r="E75" s="235">
        <v>24</v>
      </c>
      <c r="F75" s="235">
        <v>17</v>
      </c>
      <c r="G75" s="235"/>
      <c r="H75" s="235"/>
      <c r="I75" s="235"/>
      <c r="J75" s="235">
        <v>7</v>
      </c>
      <c r="K75" s="235">
        <v>2</v>
      </c>
      <c r="L75" s="35" t="s">
        <v>79</v>
      </c>
      <c r="M75" s="35" t="s">
        <v>221</v>
      </c>
    </row>
    <row r="76" s="38" customFormat="1" ht="45" customHeight="1" spans="1:13">
      <c r="A76" s="233">
        <v>71</v>
      </c>
      <c r="B76" s="234" t="s">
        <v>222</v>
      </c>
      <c r="C76" s="235">
        <v>10</v>
      </c>
      <c r="D76" s="235"/>
      <c r="E76" s="235">
        <v>10</v>
      </c>
      <c r="F76" s="235">
        <v>8</v>
      </c>
      <c r="G76" s="235"/>
      <c r="H76" s="235"/>
      <c r="I76" s="235"/>
      <c r="J76" s="235">
        <v>2</v>
      </c>
      <c r="K76" s="235">
        <v>0</v>
      </c>
      <c r="L76" s="35" t="s">
        <v>89</v>
      </c>
      <c r="M76" s="35" t="s">
        <v>223</v>
      </c>
    </row>
    <row r="77" s="38" customFormat="1" ht="67" customHeight="1" spans="1:13">
      <c r="A77" s="233">
        <v>72</v>
      </c>
      <c r="B77" s="234" t="s">
        <v>224</v>
      </c>
      <c r="C77" s="235">
        <v>0</v>
      </c>
      <c r="D77" s="235"/>
      <c r="E77" s="235">
        <v>0</v>
      </c>
      <c r="F77" s="235"/>
      <c r="G77" s="235"/>
      <c r="H77" s="235"/>
      <c r="I77" s="235"/>
      <c r="J77" s="235"/>
      <c r="K77" s="235"/>
      <c r="L77" s="35" t="s">
        <v>89</v>
      </c>
      <c r="M77" s="35" t="s">
        <v>225</v>
      </c>
    </row>
    <row r="78" s="38" customFormat="1" ht="50" customHeight="1" spans="1:13">
      <c r="A78" s="233">
        <v>73</v>
      </c>
      <c r="B78" s="234" t="s">
        <v>226</v>
      </c>
      <c r="C78" s="235">
        <v>62</v>
      </c>
      <c r="D78" s="235"/>
      <c r="E78" s="235">
        <v>61</v>
      </c>
      <c r="F78" s="235">
        <v>37</v>
      </c>
      <c r="G78" s="235"/>
      <c r="H78" s="235"/>
      <c r="I78" s="235"/>
      <c r="J78" s="235">
        <v>24</v>
      </c>
      <c r="K78" s="235">
        <v>1</v>
      </c>
      <c r="L78" s="35" t="s">
        <v>79</v>
      </c>
      <c r="M78" s="35" t="s">
        <v>227</v>
      </c>
    </row>
    <row r="79" s="38" customFormat="1" ht="24.25" customHeight="1" spans="1:13">
      <c r="A79" s="233">
        <v>74</v>
      </c>
      <c r="B79" s="234" t="s">
        <v>228</v>
      </c>
      <c r="C79" s="235">
        <v>276</v>
      </c>
      <c r="D79" s="235"/>
      <c r="E79" s="235">
        <v>269</v>
      </c>
      <c r="F79" s="235">
        <v>246</v>
      </c>
      <c r="G79" s="235"/>
      <c r="H79" s="235"/>
      <c r="I79" s="235"/>
      <c r="J79" s="235">
        <v>23</v>
      </c>
      <c r="K79" s="235">
        <v>7</v>
      </c>
      <c r="L79" s="35" t="s">
        <v>89</v>
      </c>
      <c r="M79" s="35" t="s">
        <v>229</v>
      </c>
    </row>
    <row r="80" s="38" customFormat="1" ht="24.25" customHeight="1" spans="1:13">
      <c r="A80" s="233">
        <v>75</v>
      </c>
      <c r="B80" s="234" t="s">
        <v>230</v>
      </c>
      <c r="C80" s="235">
        <v>107</v>
      </c>
      <c r="D80" s="235"/>
      <c r="E80" s="235">
        <v>106</v>
      </c>
      <c r="F80" s="235">
        <v>100</v>
      </c>
      <c r="G80" s="235"/>
      <c r="H80" s="235"/>
      <c r="I80" s="235"/>
      <c r="J80" s="235">
        <v>6</v>
      </c>
      <c r="K80" s="235">
        <v>1</v>
      </c>
      <c r="L80" s="35" t="s">
        <v>89</v>
      </c>
      <c r="M80" s="35" t="s">
        <v>231</v>
      </c>
    </row>
    <row r="81" s="38" customFormat="1" ht="24.25" customHeight="1" spans="1:13">
      <c r="A81" s="233">
        <v>76</v>
      </c>
      <c r="B81" s="234" t="s">
        <v>232</v>
      </c>
      <c r="C81" s="235">
        <v>226</v>
      </c>
      <c r="D81" s="235"/>
      <c r="E81" s="235">
        <v>226</v>
      </c>
      <c r="F81" s="235">
        <v>190</v>
      </c>
      <c r="G81" s="235"/>
      <c r="H81" s="235"/>
      <c r="I81" s="235"/>
      <c r="J81" s="235">
        <v>36</v>
      </c>
      <c r="K81" s="235">
        <v>0</v>
      </c>
      <c r="L81" s="35" t="s">
        <v>89</v>
      </c>
      <c r="M81" s="35" t="s">
        <v>233</v>
      </c>
    </row>
    <row r="82" s="38" customFormat="1" ht="38.5" customHeight="1" spans="1:13">
      <c r="A82" s="233">
        <v>77</v>
      </c>
      <c r="B82" s="234" t="s">
        <v>234</v>
      </c>
      <c r="C82" s="235">
        <v>22</v>
      </c>
      <c r="D82" s="235"/>
      <c r="E82" s="235">
        <v>22</v>
      </c>
      <c r="F82" s="235">
        <v>17</v>
      </c>
      <c r="G82" s="235"/>
      <c r="H82" s="235"/>
      <c r="I82" s="235"/>
      <c r="J82" s="235">
        <v>5</v>
      </c>
      <c r="K82" s="235">
        <v>0</v>
      </c>
      <c r="L82" s="35" t="s">
        <v>89</v>
      </c>
      <c r="M82" s="35" t="s">
        <v>235</v>
      </c>
    </row>
    <row r="83" s="38" customFormat="1" ht="44" customHeight="1" spans="1:13">
      <c r="A83" s="233">
        <v>78</v>
      </c>
      <c r="B83" s="234" t="s">
        <v>236</v>
      </c>
      <c r="C83" s="235">
        <v>72</v>
      </c>
      <c r="D83" s="235"/>
      <c r="E83" s="235">
        <v>72</v>
      </c>
      <c r="F83" s="235">
        <v>34</v>
      </c>
      <c r="G83" s="235"/>
      <c r="H83" s="235"/>
      <c r="I83" s="235"/>
      <c r="J83" s="235">
        <v>38</v>
      </c>
      <c r="K83" s="235">
        <v>0</v>
      </c>
      <c r="L83" s="35" t="s">
        <v>89</v>
      </c>
      <c r="M83" s="35" t="s">
        <v>237</v>
      </c>
    </row>
    <row r="84" s="38" customFormat="1" ht="52.75" customHeight="1" spans="1:13">
      <c r="A84" s="233">
        <v>79</v>
      </c>
      <c r="B84" s="234" t="s">
        <v>238</v>
      </c>
      <c r="C84" s="235">
        <v>74</v>
      </c>
      <c r="D84" s="235"/>
      <c r="E84" s="235">
        <v>74</v>
      </c>
      <c r="F84" s="235">
        <v>73</v>
      </c>
      <c r="G84" s="235"/>
      <c r="H84" s="235"/>
      <c r="I84" s="235"/>
      <c r="J84" s="235">
        <v>1</v>
      </c>
      <c r="K84" s="235">
        <v>0</v>
      </c>
      <c r="L84" s="35" t="s">
        <v>89</v>
      </c>
      <c r="M84" s="35" t="s">
        <v>239</v>
      </c>
    </row>
    <row r="85" s="38" customFormat="1" ht="24.25" customHeight="1" spans="1:13">
      <c r="A85" s="233">
        <v>80</v>
      </c>
      <c r="B85" s="234" t="s">
        <v>240</v>
      </c>
      <c r="C85" s="235">
        <v>19</v>
      </c>
      <c r="D85" s="235"/>
      <c r="E85" s="235">
        <v>19</v>
      </c>
      <c r="F85" s="235">
        <v>19</v>
      </c>
      <c r="G85" s="235"/>
      <c r="H85" s="235"/>
      <c r="I85" s="235"/>
      <c r="J85" s="235"/>
      <c r="K85" s="235">
        <v>0</v>
      </c>
      <c r="L85" s="35" t="s">
        <v>89</v>
      </c>
      <c r="M85" s="35" t="s">
        <v>241</v>
      </c>
    </row>
    <row r="86" s="38" customFormat="1" ht="24.25" customHeight="1" spans="1:13">
      <c r="A86" s="233">
        <v>81</v>
      </c>
      <c r="B86" s="234" t="s">
        <v>242</v>
      </c>
      <c r="C86" s="235">
        <v>42</v>
      </c>
      <c r="D86" s="235"/>
      <c r="E86" s="235">
        <v>42</v>
      </c>
      <c r="F86" s="235">
        <v>34</v>
      </c>
      <c r="G86" s="235"/>
      <c r="H86" s="235"/>
      <c r="I86" s="235"/>
      <c r="J86" s="235">
        <v>8</v>
      </c>
      <c r="K86" s="235">
        <v>0</v>
      </c>
      <c r="L86" s="35" t="s">
        <v>89</v>
      </c>
      <c r="M86" s="35" t="s">
        <v>243</v>
      </c>
    </row>
    <row r="87" s="38" customFormat="1" ht="38.5" customHeight="1" spans="1:13">
      <c r="A87" s="233">
        <v>82</v>
      </c>
      <c r="B87" s="234" t="s">
        <v>244</v>
      </c>
      <c r="C87" s="235">
        <v>31</v>
      </c>
      <c r="D87" s="235"/>
      <c r="E87" s="235">
        <v>31</v>
      </c>
      <c r="F87" s="235">
        <v>22</v>
      </c>
      <c r="G87" s="235"/>
      <c r="H87" s="235"/>
      <c r="I87" s="235"/>
      <c r="J87" s="235">
        <v>9</v>
      </c>
      <c r="K87" s="235">
        <v>0</v>
      </c>
      <c r="L87" s="35" t="s">
        <v>89</v>
      </c>
      <c r="M87" s="35" t="s">
        <v>245</v>
      </c>
    </row>
    <row r="88" s="38" customFormat="1" ht="24.25" customHeight="1" spans="1:13">
      <c r="A88" s="233">
        <v>83</v>
      </c>
      <c r="B88" s="234" t="s">
        <v>246</v>
      </c>
      <c r="C88" s="235">
        <v>62</v>
      </c>
      <c r="D88" s="235"/>
      <c r="E88" s="235">
        <v>61</v>
      </c>
      <c r="F88" s="235">
        <v>40</v>
      </c>
      <c r="G88" s="235"/>
      <c r="H88" s="235"/>
      <c r="I88" s="235"/>
      <c r="J88" s="235">
        <v>21</v>
      </c>
      <c r="K88" s="235">
        <v>1</v>
      </c>
      <c r="L88" s="35" t="s">
        <v>118</v>
      </c>
      <c r="M88" s="35" t="s">
        <v>247</v>
      </c>
    </row>
    <row r="89" s="38" customFormat="1" ht="24.25" customHeight="1" spans="1:13">
      <c r="A89" s="233">
        <v>84</v>
      </c>
      <c r="B89" s="234" t="s">
        <v>248</v>
      </c>
      <c r="C89" s="235">
        <v>551</v>
      </c>
      <c r="D89" s="235"/>
      <c r="E89" s="235">
        <v>522</v>
      </c>
      <c r="F89" s="235">
        <v>446</v>
      </c>
      <c r="G89" s="235"/>
      <c r="H89" s="235"/>
      <c r="I89" s="235"/>
      <c r="J89" s="235">
        <v>76</v>
      </c>
      <c r="K89" s="235">
        <v>29</v>
      </c>
      <c r="L89" s="35" t="s">
        <v>118</v>
      </c>
      <c r="M89" s="35" t="s">
        <v>249</v>
      </c>
    </row>
    <row r="90" s="38" customFormat="1" ht="38.5" customHeight="1" spans="1:13">
      <c r="A90" s="233">
        <v>85</v>
      </c>
      <c r="B90" s="234" t="s">
        <v>250</v>
      </c>
      <c r="C90" s="235">
        <v>16</v>
      </c>
      <c r="D90" s="235"/>
      <c r="E90" s="235">
        <v>15</v>
      </c>
      <c r="F90" s="235">
        <v>8</v>
      </c>
      <c r="G90" s="235"/>
      <c r="H90" s="235"/>
      <c r="I90" s="235"/>
      <c r="J90" s="235">
        <v>7</v>
      </c>
      <c r="K90" s="235">
        <v>1</v>
      </c>
      <c r="L90" s="35" t="s">
        <v>139</v>
      </c>
      <c r="M90" s="35" t="s">
        <v>251</v>
      </c>
    </row>
    <row r="91" s="38" customFormat="1" ht="24.25" customHeight="1" spans="1:13">
      <c r="A91" s="233">
        <v>86</v>
      </c>
      <c r="B91" s="234" t="s">
        <v>252</v>
      </c>
      <c r="C91" s="235">
        <v>51</v>
      </c>
      <c r="D91" s="235"/>
      <c r="E91" s="235">
        <v>51</v>
      </c>
      <c r="F91" s="235">
        <v>33</v>
      </c>
      <c r="G91" s="235"/>
      <c r="H91" s="235"/>
      <c r="I91" s="235"/>
      <c r="J91" s="235">
        <v>18</v>
      </c>
      <c r="K91" s="235">
        <v>0</v>
      </c>
      <c r="L91" s="35" t="s">
        <v>118</v>
      </c>
      <c r="M91" s="35" t="s">
        <v>253</v>
      </c>
    </row>
    <row r="92" s="38" customFormat="1" ht="38.5" customHeight="1" spans="1:13">
      <c r="A92" s="233">
        <v>87</v>
      </c>
      <c r="B92" s="234" t="s">
        <v>254</v>
      </c>
      <c r="C92" s="235">
        <v>19</v>
      </c>
      <c r="D92" s="235"/>
      <c r="E92" s="235">
        <v>19</v>
      </c>
      <c r="F92" s="235">
        <v>19</v>
      </c>
      <c r="G92" s="235"/>
      <c r="H92" s="235"/>
      <c r="I92" s="235"/>
      <c r="J92" s="235"/>
      <c r="K92" s="235">
        <v>0</v>
      </c>
      <c r="L92" s="35" t="s">
        <v>79</v>
      </c>
      <c r="M92" s="35" t="s">
        <v>255</v>
      </c>
    </row>
    <row r="93" s="38" customFormat="1" ht="38.5" customHeight="1" spans="1:13">
      <c r="A93" s="233">
        <v>88</v>
      </c>
      <c r="B93" s="234" t="s">
        <v>256</v>
      </c>
      <c r="C93" s="235">
        <v>30</v>
      </c>
      <c r="D93" s="235"/>
      <c r="E93" s="235">
        <v>22</v>
      </c>
      <c r="F93" s="235">
        <v>22</v>
      </c>
      <c r="G93" s="235"/>
      <c r="H93" s="235"/>
      <c r="I93" s="235"/>
      <c r="J93" s="235"/>
      <c r="K93" s="235">
        <v>8</v>
      </c>
      <c r="L93" s="35" t="s">
        <v>79</v>
      </c>
      <c r="M93" s="35" t="s">
        <v>257</v>
      </c>
    </row>
    <row r="94" s="38" customFormat="1" ht="24.25" customHeight="1" spans="1:13">
      <c r="A94" s="233">
        <v>89</v>
      </c>
      <c r="B94" s="234" t="s">
        <v>258</v>
      </c>
      <c r="C94" s="235">
        <v>10</v>
      </c>
      <c r="D94" s="235"/>
      <c r="E94" s="235">
        <v>10</v>
      </c>
      <c r="F94" s="235">
        <v>10</v>
      </c>
      <c r="G94" s="235"/>
      <c r="H94" s="235"/>
      <c r="I94" s="235"/>
      <c r="J94" s="235"/>
      <c r="K94" s="235">
        <v>0</v>
      </c>
      <c r="L94" s="35" t="s">
        <v>89</v>
      </c>
      <c r="M94" s="35" t="s">
        <v>259</v>
      </c>
    </row>
    <row r="95" s="38" customFormat="1" ht="24.25" customHeight="1" spans="1:13">
      <c r="A95" s="233">
        <v>90</v>
      </c>
      <c r="B95" s="234" t="s">
        <v>260</v>
      </c>
      <c r="C95" s="235">
        <v>9</v>
      </c>
      <c r="D95" s="235"/>
      <c r="E95" s="235">
        <v>9</v>
      </c>
      <c r="F95" s="235">
        <v>9</v>
      </c>
      <c r="G95" s="235"/>
      <c r="H95" s="235"/>
      <c r="I95" s="235"/>
      <c r="J95" s="235"/>
      <c r="K95" s="235">
        <v>0</v>
      </c>
      <c r="L95" s="35" t="s">
        <v>89</v>
      </c>
      <c r="M95" s="35" t="s">
        <v>261</v>
      </c>
    </row>
    <row r="96" s="38" customFormat="1" ht="52.75" customHeight="1" spans="1:13">
      <c r="A96" s="233">
        <v>91</v>
      </c>
      <c r="B96" s="234" t="s">
        <v>262</v>
      </c>
      <c r="C96" s="235">
        <v>269</v>
      </c>
      <c r="D96" s="235"/>
      <c r="E96" s="235">
        <v>269</v>
      </c>
      <c r="F96" s="235">
        <v>192</v>
      </c>
      <c r="G96" s="235"/>
      <c r="H96" s="235"/>
      <c r="I96" s="235"/>
      <c r="J96" s="235">
        <v>77</v>
      </c>
      <c r="K96" s="235">
        <v>0</v>
      </c>
      <c r="L96" s="35" t="s">
        <v>79</v>
      </c>
      <c r="M96" s="35" t="s">
        <v>263</v>
      </c>
    </row>
    <row r="97" s="38" customFormat="1" ht="52.75" customHeight="1" spans="1:13">
      <c r="A97" s="233">
        <v>92</v>
      </c>
      <c r="B97" s="234" t="s">
        <v>264</v>
      </c>
      <c r="C97" s="235">
        <v>47</v>
      </c>
      <c r="D97" s="235"/>
      <c r="E97" s="235">
        <v>45</v>
      </c>
      <c r="F97" s="235">
        <v>28</v>
      </c>
      <c r="G97" s="235"/>
      <c r="H97" s="235"/>
      <c r="I97" s="235"/>
      <c r="J97" s="235">
        <v>17</v>
      </c>
      <c r="K97" s="235">
        <v>2</v>
      </c>
      <c r="L97" s="35" t="s">
        <v>79</v>
      </c>
      <c r="M97" s="35" t="s">
        <v>265</v>
      </c>
    </row>
    <row r="98" s="38" customFormat="1" ht="24.25" customHeight="1" spans="1:13">
      <c r="A98" s="233">
        <v>93</v>
      </c>
      <c r="B98" s="234" t="s">
        <v>266</v>
      </c>
      <c r="C98" s="235">
        <v>34</v>
      </c>
      <c r="D98" s="235"/>
      <c r="E98" s="235">
        <v>34</v>
      </c>
      <c r="F98" s="235">
        <v>31</v>
      </c>
      <c r="G98" s="235"/>
      <c r="H98" s="235"/>
      <c r="I98" s="235"/>
      <c r="J98" s="235">
        <v>3</v>
      </c>
      <c r="K98" s="235">
        <v>0</v>
      </c>
      <c r="L98" s="35" t="s">
        <v>89</v>
      </c>
      <c r="M98" s="35" t="s">
        <v>267</v>
      </c>
    </row>
    <row r="99" s="38" customFormat="1" ht="24.25" customHeight="1" spans="1:13">
      <c r="A99" s="233">
        <v>94</v>
      </c>
      <c r="B99" s="234" t="s">
        <v>268</v>
      </c>
      <c r="C99" s="235">
        <v>13</v>
      </c>
      <c r="D99" s="235"/>
      <c r="E99" s="235">
        <v>12</v>
      </c>
      <c r="F99" s="235">
        <v>11</v>
      </c>
      <c r="G99" s="235"/>
      <c r="H99" s="235"/>
      <c r="I99" s="235"/>
      <c r="J99" s="235">
        <v>1</v>
      </c>
      <c r="K99" s="235">
        <v>1</v>
      </c>
      <c r="L99" s="35" t="s">
        <v>89</v>
      </c>
      <c r="M99" s="35" t="s">
        <v>269</v>
      </c>
    </row>
    <row r="100" s="38" customFormat="1" ht="24.25" customHeight="1" spans="1:13">
      <c r="A100" s="233">
        <v>95</v>
      </c>
      <c r="B100" s="234" t="s">
        <v>270</v>
      </c>
      <c r="C100" s="235">
        <v>30</v>
      </c>
      <c r="D100" s="235"/>
      <c r="E100" s="235">
        <v>19</v>
      </c>
      <c r="F100" s="235">
        <v>18</v>
      </c>
      <c r="G100" s="235"/>
      <c r="H100" s="235"/>
      <c r="I100" s="235"/>
      <c r="J100" s="235">
        <v>1</v>
      </c>
      <c r="K100" s="235">
        <v>11</v>
      </c>
      <c r="L100" s="35" t="s">
        <v>79</v>
      </c>
      <c r="M100" s="35" t="s">
        <v>271</v>
      </c>
    </row>
    <row r="101" s="38" customFormat="1" ht="24.25" customHeight="1" spans="1:13">
      <c r="A101" s="233">
        <v>96</v>
      </c>
      <c r="B101" s="234" t="s">
        <v>272</v>
      </c>
      <c r="C101" s="235">
        <v>29</v>
      </c>
      <c r="D101" s="235"/>
      <c r="E101" s="235">
        <v>26</v>
      </c>
      <c r="F101" s="235">
        <v>23</v>
      </c>
      <c r="G101" s="235"/>
      <c r="H101" s="235"/>
      <c r="I101" s="235"/>
      <c r="J101" s="235">
        <v>3</v>
      </c>
      <c r="K101" s="235">
        <v>3</v>
      </c>
      <c r="L101" s="35" t="s">
        <v>89</v>
      </c>
      <c r="M101" s="35" t="s">
        <v>273</v>
      </c>
    </row>
    <row r="102" s="38" customFormat="1" ht="67" customHeight="1" spans="1:13">
      <c r="A102" s="233">
        <v>97</v>
      </c>
      <c r="B102" s="234" t="s">
        <v>274</v>
      </c>
      <c r="C102" s="235">
        <v>12</v>
      </c>
      <c r="D102" s="235"/>
      <c r="E102" s="235">
        <v>12</v>
      </c>
      <c r="F102" s="235">
        <v>12</v>
      </c>
      <c r="G102" s="235"/>
      <c r="H102" s="235"/>
      <c r="I102" s="235"/>
      <c r="J102" s="235"/>
      <c r="K102" s="235">
        <v>0</v>
      </c>
      <c r="L102" s="35" t="s">
        <v>89</v>
      </c>
      <c r="M102" s="35" t="s">
        <v>275</v>
      </c>
    </row>
    <row r="103" s="38" customFormat="1" ht="24.25" customHeight="1" spans="1:13">
      <c r="A103" s="233">
        <v>98</v>
      </c>
      <c r="B103" s="234" t="s">
        <v>276</v>
      </c>
      <c r="C103" s="235">
        <v>5</v>
      </c>
      <c r="D103" s="235"/>
      <c r="E103" s="235">
        <v>5</v>
      </c>
      <c r="F103" s="235">
        <v>5</v>
      </c>
      <c r="G103" s="235"/>
      <c r="H103" s="235"/>
      <c r="I103" s="235"/>
      <c r="J103" s="235"/>
      <c r="K103" s="235">
        <v>0</v>
      </c>
      <c r="L103" s="35" t="s">
        <v>118</v>
      </c>
      <c r="M103" s="35" t="s">
        <v>277</v>
      </c>
    </row>
    <row r="104" s="38" customFormat="1" ht="24.25" customHeight="1" spans="1:13">
      <c r="A104" s="233">
        <v>99</v>
      </c>
      <c r="B104" s="234" t="s">
        <v>278</v>
      </c>
      <c r="C104" s="235">
        <v>21</v>
      </c>
      <c r="D104" s="235"/>
      <c r="E104" s="235">
        <v>19</v>
      </c>
      <c r="F104" s="235">
        <v>19</v>
      </c>
      <c r="G104" s="235"/>
      <c r="H104" s="235"/>
      <c r="I104" s="235"/>
      <c r="J104" s="235"/>
      <c r="K104" s="235">
        <v>2</v>
      </c>
      <c r="L104" s="35" t="s">
        <v>79</v>
      </c>
      <c r="M104" s="35" t="s">
        <v>279</v>
      </c>
    </row>
    <row r="105" s="38" customFormat="1" ht="38.5" customHeight="1" spans="1:13">
      <c r="A105" s="233">
        <v>100</v>
      </c>
      <c r="B105" s="234" t="s">
        <v>280</v>
      </c>
      <c r="C105" s="235">
        <v>0</v>
      </c>
      <c r="D105" s="235"/>
      <c r="E105" s="235">
        <v>0</v>
      </c>
      <c r="F105" s="235"/>
      <c r="G105" s="235"/>
      <c r="H105" s="235"/>
      <c r="I105" s="235"/>
      <c r="J105" s="235"/>
      <c r="K105" s="235"/>
      <c r="L105" s="35" t="s">
        <v>79</v>
      </c>
      <c r="M105" s="35" t="s">
        <v>281</v>
      </c>
    </row>
    <row r="106" s="38" customFormat="1" ht="37" customHeight="1" spans="1:13">
      <c r="A106" s="233">
        <v>101</v>
      </c>
      <c r="B106" s="234" t="s">
        <v>282</v>
      </c>
      <c r="C106" s="235">
        <v>124</v>
      </c>
      <c r="D106" s="235"/>
      <c r="E106" s="235">
        <v>124</v>
      </c>
      <c r="F106" s="235">
        <v>93</v>
      </c>
      <c r="G106" s="235"/>
      <c r="H106" s="235"/>
      <c r="I106" s="235"/>
      <c r="J106" s="235">
        <v>31</v>
      </c>
      <c r="K106" s="235">
        <v>0</v>
      </c>
      <c r="L106" s="35" t="s">
        <v>79</v>
      </c>
      <c r="M106" s="35" t="s">
        <v>283</v>
      </c>
    </row>
    <row r="107" s="38" customFormat="1" ht="38.5" customHeight="1" spans="1:13">
      <c r="A107" s="233">
        <v>102</v>
      </c>
      <c r="B107" s="234" t="s">
        <v>284</v>
      </c>
      <c r="C107" s="235">
        <v>7</v>
      </c>
      <c r="D107" s="235"/>
      <c r="E107" s="235">
        <v>7</v>
      </c>
      <c r="F107" s="235">
        <v>6</v>
      </c>
      <c r="G107" s="235"/>
      <c r="H107" s="235"/>
      <c r="I107" s="235"/>
      <c r="J107" s="235">
        <v>1</v>
      </c>
      <c r="K107" s="235">
        <v>0</v>
      </c>
      <c r="L107" s="35" t="s">
        <v>139</v>
      </c>
      <c r="M107" s="35" t="s">
        <v>285</v>
      </c>
    </row>
    <row r="108" s="38" customFormat="1" ht="38.5" customHeight="1" spans="1:13">
      <c r="A108" s="233">
        <v>103</v>
      </c>
      <c r="B108" s="234" t="s">
        <v>286</v>
      </c>
      <c r="C108" s="235">
        <v>14</v>
      </c>
      <c r="D108" s="235"/>
      <c r="E108" s="235">
        <v>14</v>
      </c>
      <c r="F108" s="235">
        <v>12</v>
      </c>
      <c r="G108" s="235"/>
      <c r="H108" s="235"/>
      <c r="I108" s="235"/>
      <c r="J108" s="235">
        <v>2</v>
      </c>
      <c r="K108" s="235">
        <v>0</v>
      </c>
      <c r="L108" s="35" t="s">
        <v>139</v>
      </c>
      <c r="M108" s="35" t="s">
        <v>287</v>
      </c>
    </row>
    <row r="109" s="38" customFormat="1" ht="38.5" customHeight="1" spans="1:13">
      <c r="A109" s="233">
        <v>104</v>
      </c>
      <c r="B109" s="234" t="s">
        <v>288</v>
      </c>
      <c r="C109" s="235">
        <v>7</v>
      </c>
      <c r="D109" s="235"/>
      <c r="E109" s="235">
        <v>7</v>
      </c>
      <c r="F109" s="235">
        <v>3</v>
      </c>
      <c r="G109" s="235"/>
      <c r="H109" s="235"/>
      <c r="I109" s="235"/>
      <c r="J109" s="235">
        <v>4</v>
      </c>
      <c r="K109" s="235">
        <v>0</v>
      </c>
      <c r="L109" s="35" t="s">
        <v>84</v>
      </c>
      <c r="M109" s="35" t="s">
        <v>289</v>
      </c>
    </row>
    <row r="110" s="38" customFormat="1" ht="24.25" customHeight="1" spans="1:13">
      <c r="A110" s="233">
        <v>105</v>
      </c>
      <c r="B110" s="234" t="s">
        <v>290</v>
      </c>
      <c r="C110" s="235">
        <v>12</v>
      </c>
      <c r="D110" s="235"/>
      <c r="E110" s="235">
        <v>12</v>
      </c>
      <c r="F110" s="235">
        <v>11</v>
      </c>
      <c r="G110" s="235"/>
      <c r="H110" s="235"/>
      <c r="I110" s="235"/>
      <c r="J110" s="235">
        <v>1</v>
      </c>
      <c r="K110" s="235">
        <v>0</v>
      </c>
      <c r="L110" s="35" t="s">
        <v>89</v>
      </c>
      <c r="M110" s="35" t="s">
        <v>291</v>
      </c>
    </row>
    <row r="111" s="38" customFormat="1" ht="38.5" customHeight="1" spans="1:13">
      <c r="A111" s="233">
        <v>106</v>
      </c>
      <c r="B111" s="234" t="s">
        <v>292</v>
      </c>
      <c r="C111" s="235">
        <v>7</v>
      </c>
      <c r="D111" s="235"/>
      <c r="E111" s="235">
        <v>7</v>
      </c>
      <c r="F111" s="235">
        <v>4</v>
      </c>
      <c r="G111" s="235"/>
      <c r="H111" s="235"/>
      <c r="I111" s="235"/>
      <c r="J111" s="235">
        <v>3</v>
      </c>
      <c r="K111" s="235">
        <v>0</v>
      </c>
      <c r="L111" s="35" t="s">
        <v>139</v>
      </c>
      <c r="M111" s="35" t="s">
        <v>293</v>
      </c>
    </row>
    <row r="112" s="38" customFormat="1" ht="38.5" customHeight="1" spans="1:13">
      <c r="A112" s="233">
        <v>107</v>
      </c>
      <c r="B112" s="234" t="s">
        <v>294</v>
      </c>
      <c r="C112" s="235">
        <v>34</v>
      </c>
      <c r="D112" s="235"/>
      <c r="E112" s="235">
        <v>33</v>
      </c>
      <c r="F112" s="235">
        <v>20</v>
      </c>
      <c r="G112" s="235"/>
      <c r="H112" s="235"/>
      <c r="I112" s="235"/>
      <c r="J112" s="235">
        <v>13</v>
      </c>
      <c r="K112" s="235">
        <v>1</v>
      </c>
      <c r="L112" s="35" t="s">
        <v>79</v>
      </c>
      <c r="M112" s="35" t="s">
        <v>295</v>
      </c>
    </row>
    <row r="113" s="38" customFormat="1" ht="38.5" customHeight="1" spans="1:13">
      <c r="A113" s="233">
        <v>108</v>
      </c>
      <c r="B113" s="234" t="s">
        <v>296</v>
      </c>
      <c r="C113" s="235">
        <v>29</v>
      </c>
      <c r="D113" s="235"/>
      <c r="E113" s="235">
        <v>29</v>
      </c>
      <c r="F113" s="235">
        <v>16</v>
      </c>
      <c r="G113" s="235"/>
      <c r="H113" s="235"/>
      <c r="I113" s="235"/>
      <c r="J113" s="235">
        <v>13</v>
      </c>
      <c r="K113" s="235">
        <v>0</v>
      </c>
      <c r="L113" s="35" t="s">
        <v>139</v>
      </c>
      <c r="M113" s="35" t="s">
        <v>297</v>
      </c>
    </row>
    <row r="114" s="38" customFormat="1" ht="38.5" customHeight="1" spans="1:13">
      <c r="A114" s="233">
        <v>109</v>
      </c>
      <c r="B114" s="234" t="s">
        <v>298</v>
      </c>
      <c r="C114" s="235">
        <v>19</v>
      </c>
      <c r="D114" s="235"/>
      <c r="E114" s="235">
        <v>17</v>
      </c>
      <c r="F114" s="235">
        <v>16</v>
      </c>
      <c r="G114" s="235"/>
      <c r="H114" s="235"/>
      <c r="I114" s="235"/>
      <c r="J114" s="235">
        <v>1</v>
      </c>
      <c r="K114" s="235">
        <v>2</v>
      </c>
      <c r="L114" s="35" t="s">
        <v>79</v>
      </c>
      <c r="M114" s="35" t="s">
        <v>299</v>
      </c>
    </row>
    <row r="115" s="38" customFormat="1" ht="24.25" customHeight="1" spans="1:13">
      <c r="A115" s="233">
        <v>110</v>
      </c>
      <c r="B115" s="234" t="s">
        <v>300</v>
      </c>
      <c r="C115" s="235">
        <v>73</v>
      </c>
      <c r="D115" s="235"/>
      <c r="E115" s="235">
        <v>70</v>
      </c>
      <c r="F115" s="235">
        <v>47</v>
      </c>
      <c r="G115" s="235"/>
      <c r="H115" s="235"/>
      <c r="I115" s="235"/>
      <c r="J115" s="235">
        <v>23</v>
      </c>
      <c r="K115" s="235">
        <v>3</v>
      </c>
      <c r="L115" s="35" t="s">
        <v>79</v>
      </c>
      <c r="M115" s="35" t="s">
        <v>301</v>
      </c>
    </row>
    <row r="116" s="38" customFormat="1" ht="38.5" customHeight="1" spans="1:13">
      <c r="A116" s="233">
        <v>111</v>
      </c>
      <c r="B116" s="234" t="s">
        <v>302</v>
      </c>
      <c r="C116" s="235">
        <v>29</v>
      </c>
      <c r="D116" s="235"/>
      <c r="E116" s="235">
        <v>29</v>
      </c>
      <c r="F116" s="235">
        <v>20</v>
      </c>
      <c r="G116" s="235"/>
      <c r="H116" s="235"/>
      <c r="I116" s="235"/>
      <c r="J116" s="235">
        <v>9</v>
      </c>
      <c r="K116" s="235">
        <v>0</v>
      </c>
      <c r="L116" s="35" t="s">
        <v>89</v>
      </c>
      <c r="M116" s="35" t="s">
        <v>303</v>
      </c>
    </row>
    <row r="117" s="38" customFormat="1" ht="90" customHeight="1" spans="1:13">
      <c r="A117" s="233">
        <v>112</v>
      </c>
      <c r="B117" s="234" t="s">
        <v>304</v>
      </c>
      <c r="C117" s="235">
        <v>13</v>
      </c>
      <c r="D117" s="235"/>
      <c r="E117" s="235">
        <v>13</v>
      </c>
      <c r="F117" s="235">
        <v>13</v>
      </c>
      <c r="G117" s="235"/>
      <c r="H117" s="235"/>
      <c r="I117" s="235"/>
      <c r="J117" s="235"/>
      <c r="K117" s="235">
        <v>0</v>
      </c>
      <c r="L117" s="35" t="s">
        <v>79</v>
      </c>
      <c r="M117" s="35" t="s">
        <v>305</v>
      </c>
    </row>
    <row r="118" s="38" customFormat="1" ht="88" customHeight="1" spans="1:13">
      <c r="A118" s="233">
        <v>113</v>
      </c>
      <c r="B118" s="234" t="s">
        <v>306</v>
      </c>
      <c r="C118" s="235">
        <v>53</v>
      </c>
      <c r="D118" s="235"/>
      <c r="E118" s="235">
        <v>53</v>
      </c>
      <c r="F118" s="235">
        <v>52</v>
      </c>
      <c r="G118" s="235"/>
      <c r="H118" s="235"/>
      <c r="I118" s="235"/>
      <c r="J118" s="235">
        <v>1</v>
      </c>
      <c r="K118" s="235">
        <v>0</v>
      </c>
      <c r="L118" s="35" t="s">
        <v>79</v>
      </c>
      <c r="M118" s="35" t="s">
        <v>305</v>
      </c>
    </row>
    <row r="119" s="38" customFormat="1" ht="24.25" customHeight="1" spans="1:13">
      <c r="A119" s="233">
        <v>114</v>
      </c>
      <c r="B119" s="234" t="s">
        <v>307</v>
      </c>
      <c r="C119" s="235">
        <v>62</v>
      </c>
      <c r="D119" s="235"/>
      <c r="E119" s="235">
        <v>62</v>
      </c>
      <c r="F119" s="235">
        <v>59</v>
      </c>
      <c r="G119" s="235"/>
      <c r="H119" s="235"/>
      <c r="I119" s="235"/>
      <c r="J119" s="235">
        <v>3</v>
      </c>
      <c r="K119" s="235">
        <v>0</v>
      </c>
      <c r="L119" s="35" t="s">
        <v>79</v>
      </c>
      <c r="M119" s="35" t="s">
        <v>308</v>
      </c>
    </row>
    <row r="120" s="38" customFormat="1" ht="24.25" customHeight="1" spans="1:13">
      <c r="A120" s="233">
        <v>115</v>
      </c>
      <c r="B120" s="234" t="s">
        <v>309</v>
      </c>
      <c r="C120" s="235">
        <v>24</v>
      </c>
      <c r="D120" s="235"/>
      <c r="E120" s="235">
        <v>24</v>
      </c>
      <c r="F120" s="235">
        <v>24</v>
      </c>
      <c r="G120" s="235"/>
      <c r="H120" s="235"/>
      <c r="I120" s="235"/>
      <c r="J120" s="235"/>
      <c r="K120" s="235">
        <v>0</v>
      </c>
      <c r="L120" s="35" t="s">
        <v>79</v>
      </c>
      <c r="M120" s="35" t="s">
        <v>308</v>
      </c>
    </row>
    <row r="121" s="38" customFormat="1" ht="24.25" customHeight="1" spans="1:13">
      <c r="A121" s="233">
        <v>116</v>
      </c>
      <c r="B121" s="234" t="s">
        <v>310</v>
      </c>
      <c r="C121" s="235">
        <v>2</v>
      </c>
      <c r="D121" s="235"/>
      <c r="E121" s="235">
        <v>2</v>
      </c>
      <c r="F121" s="235">
        <v>2</v>
      </c>
      <c r="G121" s="235"/>
      <c r="H121" s="235"/>
      <c r="I121" s="235"/>
      <c r="J121" s="235"/>
      <c r="K121" s="235">
        <v>0</v>
      </c>
      <c r="L121" s="35" t="s">
        <v>79</v>
      </c>
      <c r="M121" s="35" t="s">
        <v>311</v>
      </c>
    </row>
    <row r="122" s="38" customFormat="1" ht="55" customHeight="1" spans="1:13">
      <c r="A122" s="233">
        <v>117</v>
      </c>
      <c r="B122" s="234" t="s">
        <v>312</v>
      </c>
      <c r="C122" s="235">
        <v>3</v>
      </c>
      <c r="D122" s="235"/>
      <c r="E122" s="235">
        <v>3</v>
      </c>
      <c r="F122" s="235">
        <v>3</v>
      </c>
      <c r="G122" s="235"/>
      <c r="H122" s="235"/>
      <c r="I122" s="235"/>
      <c r="J122" s="235"/>
      <c r="K122" s="235">
        <v>0</v>
      </c>
      <c r="L122" s="35" t="s">
        <v>79</v>
      </c>
      <c r="M122" s="35" t="s">
        <v>313</v>
      </c>
    </row>
    <row r="123" s="38" customFormat="1" ht="38.5" customHeight="1" spans="1:13">
      <c r="A123" s="233">
        <v>118</v>
      </c>
      <c r="B123" s="234" t="s">
        <v>314</v>
      </c>
      <c r="C123" s="235">
        <v>86</v>
      </c>
      <c r="D123" s="235"/>
      <c r="E123" s="235">
        <v>84</v>
      </c>
      <c r="F123" s="235">
        <v>45</v>
      </c>
      <c r="G123" s="235"/>
      <c r="H123" s="235"/>
      <c r="I123" s="235"/>
      <c r="J123" s="235">
        <v>39</v>
      </c>
      <c r="K123" s="235">
        <v>2</v>
      </c>
      <c r="L123" s="35" t="s">
        <v>79</v>
      </c>
      <c r="M123" s="35" t="s">
        <v>315</v>
      </c>
    </row>
    <row r="124" s="38" customFormat="1" ht="44" customHeight="1" spans="1:13">
      <c r="A124" s="233">
        <v>119</v>
      </c>
      <c r="B124" s="234" t="s">
        <v>316</v>
      </c>
      <c r="C124" s="235">
        <v>4</v>
      </c>
      <c r="D124" s="235"/>
      <c r="E124" s="235">
        <v>4</v>
      </c>
      <c r="F124" s="235">
        <v>4</v>
      </c>
      <c r="G124" s="235"/>
      <c r="H124" s="235"/>
      <c r="I124" s="235"/>
      <c r="J124" s="235"/>
      <c r="K124" s="235">
        <v>0</v>
      </c>
      <c r="L124" s="35" t="s">
        <v>89</v>
      </c>
      <c r="M124" s="35" t="s">
        <v>317</v>
      </c>
    </row>
    <row r="125" s="38" customFormat="1" ht="38.5" customHeight="1" spans="1:13">
      <c r="A125" s="233">
        <v>120</v>
      </c>
      <c r="B125" s="234" t="s">
        <v>318</v>
      </c>
      <c r="C125" s="235">
        <v>11</v>
      </c>
      <c r="D125" s="235"/>
      <c r="E125" s="235">
        <v>11</v>
      </c>
      <c r="F125" s="235">
        <v>8</v>
      </c>
      <c r="G125" s="235"/>
      <c r="H125" s="235"/>
      <c r="I125" s="235"/>
      <c r="J125" s="235">
        <v>3</v>
      </c>
      <c r="K125" s="235">
        <v>0</v>
      </c>
      <c r="L125" s="35" t="s">
        <v>89</v>
      </c>
      <c r="M125" s="35" t="s">
        <v>319</v>
      </c>
    </row>
    <row r="126" s="38" customFormat="1" ht="38.5" customHeight="1" spans="1:13">
      <c r="A126" s="233">
        <v>121</v>
      </c>
      <c r="B126" s="234" t="s">
        <v>320</v>
      </c>
      <c r="C126" s="235">
        <v>6</v>
      </c>
      <c r="D126" s="235"/>
      <c r="E126" s="235">
        <v>6</v>
      </c>
      <c r="F126" s="235">
        <v>5</v>
      </c>
      <c r="G126" s="235"/>
      <c r="H126" s="235"/>
      <c r="I126" s="235"/>
      <c r="J126" s="235">
        <v>1</v>
      </c>
      <c r="K126" s="235">
        <v>0</v>
      </c>
      <c r="L126" s="35" t="s">
        <v>89</v>
      </c>
      <c r="M126" s="35" t="s">
        <v>321</v>
      </c>
    </row>
    <row r="127" s="38" customFormat="1" ht="38.5" customHeight="1" spans="1:13">
      <c r="A127" s="233">
        <v>122</v>
      </c>
      <c r="B127" s="234" t="s">
        <v>322</v>
      </c>
      <c r="C127" s="235">
        <v>79</v>
      </c>
      <c r="D127" s="235"/>
      <c r="E127" s="235">
        <v>78</v>
      </c>
      <c r="F127" s="235">
        <v>46</v>
      </c>
      <c r="G127" s="235"/>
      <c r="H127" s="235"/>
      <c r="I127" s="235"/>
      <c r="J127" s="235">
        <v>32</v>
      </c>
      <c r="K127" s="235">
        <v>1</v>
      </c>
      <c r="L127" s="35" t="s">
        <v>79</v>
      </c>
      <c r="M127" s="35" t="s">
        <v>323</v>
      </c>
    </row>
    <row r="128" s="38" customFormat="1" ht="24.25" customHeight="1" spans="1:13">
      <c r="A128" s="233">
        <v>123</v>
      </c>
      <c r="B128" s="234" t="s">
        <v>324</v>
      </c>
      <c r="C128" s="235">
        <v>5</v>
      </c>
      <c r="D128" s="235"/>
      <c r="E128" s="235">
        <v>5</v>
      </c>
      <c r="F128" s="235">
        <v>1</v>
      </c>
      <c r="G128" s="235"/>
      <c r="H128" s="235"/>
      <c r="I128" s="235"/>
      <c r="J128" s="235">
        <v>4</v>
      </c>
      <c r="K128" s="235">
        <v>0</v>
      </c>
      <c r="L128" s="35" t="s">
        <v>118</v>
      </c>
      <c r="M128" s="35" t="s">
        <v>325</v>
      </c>
    </row>
    <row r="129" s="38" customFormat="1" ht="52.75" customHeight="1" spans="1:13">
      <c r="A129" s="233">
        <v>124</v>
      </c>
      <c r="B129" s="234" t="s">
        <v>326</v>
      </c>
      <c r="C129" s="235">
        <v>6</v>
      </c>
      <c r="D129" s="235"/>
      <c r="E129" s="235">
        <v>6</v>
      </c>
      <c r="F129" s="235">
        <v>4</v>
      </c>
      <c r="G129" s="235"/>
      <c r="H129" s="235"/>
      <c r="I129" s="235"/>
      <c r="J129" s="235">
        <v>2</v>
      </c>
      <c r="K129" s="235">
        <v>0</v>
      </c>
      <c r="L129" s="35" t="s">
        <v>139</v>
      </c>
      <c r="M129" s="35" t="s">
        <v>327</v>
      </c>
    </row>
    <row r="130" s="38" customFormat="1" ht="52.75" customHeight="1" spans="1:13">
      <c r="A130" s="233">
        <v>125</v>
      </c>
      <c r="B130" s="234" t="s">
        <v>328</v>
      </c>
      <c r="C130" s="235">
        <v>89</v>
      </c>
      <c r="D130" s="235"/>
      <c r="E130" s="235">
        <v>64</v>
      </c>
      <c r="F130" s="235">
        <v>56</v>
      </c>
      <c r="G130" s="235"/>
      <c r="H130" s="235"/>
      <c r="I130" s="235"/>
      <c r="J130" s="235">
        <v>8</v>
      </c>
      <c r="K130" s="235">
        <v>25</v>
      </c>
      <c r="L130" s="35" t="s">
        <v>79</v>
      </c>
      <c r="M130" s="35" t="s">
        <v>329</v>
      </c>
    </row>
    <row r="131" s="38" customFormat="1" ht="24.25" customHeight="1" spans="1:13">
      <c r="A131" s="233">
        <v>126</v>
      </c>
      <c r="B131" s="234" t="s">
        <v>330</v>
      </c>
      <c r="C131" s="235">
        <v>9</v>
      </c>
      <c r="D131" s="235"/>
      <c r="E131" s="235">
        <v>9</v>
      </c>
      <c r="F131" s="235">
        <v>8</v>
      </c>
      <c r="G131" s="235"/>
      <c r="H131" s="235"/>
      <c r="I131" s="235"/>
      <c r="J131" s="235">
        <v>1</v>
      </c>
      <c r="K131" s="235">
        <v>0</v>
      </c>
      <c r="L131" s="35" t="s">
        <v>89</v>
      </c>
      <c r="M131" s="35" t="s">
        <v>331</v>
      </c>
    </row>
    <row r="132" s="38" customFormat="1" ht="38.5" customHeight="1" spans="1:13">
      <c r="A132" s="233">
        <v>127</v>
      </c>
      <c r="B132" s="234" t="s">
        <v>332</v>
      </c>
      <c r="C132" s="235">
        <v>23</v>
      </c>
      <c r="D132" s="235"/>
      <c r="E132" s="235">
        <v>23</v>
      </c>
      <c r="F132" s="235">
        <v>19</v>
      </c>
      <c r="G132" s="235"/>
      <c r="H132" s="235"/>
      <c r="I132" s="235"/>
      <c r="J132" s="235">
        <v>4</v>
      </c>
      <c r="K132" s="235">
        <v>0</v>
      </c>
      <c r="L132" s="35" t="s">
        <v>79</v>
      </c>
      <c r="M132" s="35" t="s">
        <v>333</v>
      </c>
    </row>
    <row r="133" s="38" customFormat="1" ht="38.5" customHeight="1" spans="1:13">
      <c r="A133" s="233">
        <v>128</v>
      </c>
      <c r="B133" s="234" t="s">
        <v>334</v>
      </c>
      <c r="C133" s="235">
        <v>11</v>
      </c>
      <c r="D133" s="235"/>
      <c r="E133" s="235">
        <v>11</v>
      </c>
      <c r="F133" s="235">
        <v>9</v>
      </c>
      <c r="G133" s="235"/>
      <c r="H133" s="235"/>
      <c r="I133" s="235"/>
      <c r="J133" s="235">
        <v>2</v>
      </c>
      <c r="K133" s="235">
        <v>0</v>
      </c>
      <c r="L133" s="35" t="s">
        <v>89</v>
      </c>
      <c r="M133" s="35" t="s">
        <v>335</v>
      </c>
    </row>
    <row r="134" s="38" customFormat="1" ht="24.25" customHeight="1" spans="1:13">
      <c r="A134" s="233">
        <v>129</v>
      </c>
      <c r="B134" s="234" t="s">
        <v>336</v>
      </c>
      <c r="C134" s="235">
        <v>1</v>
      </c>
      <c r="D134" s="235"/>
      <c r="E134" s="235">
        <v>1</v>
      </c>
      <c r="F134" s="235"/>
      <c r="G134" s="235"/>
      <c r="H134" s="235"/>
      <c r="I134" s="235"/>
      <c r="J134" s="235">
        <v>1</v>
      </c>
      <c r="K134" s="235"/>
      <c r="L134" s="35" t="s">
        <v>89</v>
      </c>
      <c r="M134" s="35" t="s">
        <v>337</v>
      </c>
    </row>
    <row r="135" s="38" customFormat="1" ht="41" customHeight="1" spans="1:13">
      <c r="A135" s="233">
        <v>130</v>
      </c>
      <c r="B135" s="234" t="s">
        <v>338</v>
      </c>
      <c r="C135" s="235">
        <v>37</v>
      </c>
      <c r="D135" s="235"/>
      <c r="E135" s="235">
        <v>37</v>
      </c>
      <c r="F135" s="235">
        <v>13</v>
      </c>
      <c r="G135" s="235"/>
      <c r="H135" s="235"/>
      <c r="I135" s="235"/>
      <c r="J135" s="235">
        <v>24</v>
      </c>
      <c r="K135" s="235">
        <v>0</v>
      </c>
      <c r="L135" s="35" t="s">
        <v>89</v>
      </c>
      <c r="M135" s="35" t="s">
        <v>339</v>
      </c>
    </row>
    <row r="136" s="38" customFormat="1" ht="24.25" customHeight="1" spans="1:13">
      <c r="A136" s="233">
        <v>131</v>
      </c>
      <c r="B136" s="234" t="s">
        <v>340</v>
      </c>
      <c r="C136" s="235">
        <v>38</v>
      </c>
      <c r="D136" s="235"/>
      <c r="E136" s="235">
        <v>36</v>
      </c>
      <c r="F136" s="235">
        <v>18</v>
      </c>
      <c r="G136" s="235"/>
      <c r="H136" s="235"/>
      <c r="I136" s="235"/>
      <c r="J136" s="235">
        <v>18</v>
      </c>
      <c r="K136" s="235">
        <v>2</v>
      </c>
      <c r="L136" s="35" t="s">
        <v>341</v>
      </c>
      <c r="M136" s="35" t="s">
        <v>342</v>
      </c>
    </row>
    <row r="137" s="38" customFormat="1" ht="38.5" customHeight="1" spans="1:13">
      <c r="A137" s="233">
        <v>132</v>
      </c>
      <c r="B137" s="234" t="s">
        <v>343</v>
      </c>
      <c r="C137" s="235">
        <v>10</v>
      </c>
      <c r="D137" s="235"/>
      <c r="E137" s="235">
        <v>10</v>
      </c>
      <c r="F137" s="235">
        <v>4</v>
      </c>
      <c r="G137" s="235"/>
      <c r="H137" s="235"/>
      <c r="I137" s="235"/>
      <c r="J137" s="235">
        <v>6</v>
      </c>
      <c r="K137" s="235">
        <v>0</v>
      </c>
      <c r="L137" s="35" t="s">
        <v>139</v>
      </c>
      <c r="M137" s="35" t="s">
        <v>344</v>
      </c>
    </row>
    <row r="138" s="38" customFormat="1" ht="24.25" customHeight="1" spans="1:13">
      <c r="A138" s="233">
        <v>133</v>
      </c>
      <c r="B138" s="234" t="s">
        <v>345</v>
      </c>
      <c r="C138" s="235">
        <v>8</v>
      </c>
      <c r="D138" s="235"/>
      <c r="E138" s="235">
        <v>8</v>
      </c>
      <c r="F138" s="235"/>
      <c r="G138" s="235"/>
      <c r="H138" s="235"/>
      <c r="I138" s="235"/>
      <c r="J138" s="235">
        <v>8</v>
      </c>
      <c r="K138" s="235"/>
      <c r="L138" s="35" t="s">
        <v>346</v>
      </c>
      <c r="M138" s="35" t="s">
        <v>347</v>
      </c>
    </row>
    <row r="139" s="38" customFormat="1" ht="24.25" customHeight="1" spans="1:13">
      <c r="A139" s="233">
        <v>134</v>
      </c>
      <c r="B139" s="234" t="s">
        <v>348</v>
      </c>
      <c r="C139" s="235">
        <v>2</v>
      </c>
      <c r="D139" s="235"/>
      <c r="E139" s="235">
        <v>2</v>
      </c>
      <c r="F139" s="235"/>
      <c r="G139" s="235"/>
      <c r="H139" s="235"/>
      <c r="I139" s="235"/>
      <c r="J139" s="235">
        <v>2</v>
      </c>
      <c r="K139" s="235"/>
      <c r="L139" s="35" t="s">
        <v>346</v>
      </c>
      <c r="M139" s="35" t="s">
        <v>349</v>
      </c>
    </row>
    <row r="140" s="38" customFormat="1" ht="52.75" customHeight="1" spans="1:13">
      <c r="A140" s="233">
        <v>135</v>
      </c>
      <c r="B140" s="234" t="s">
        <v>350</v>
      </c>
      <c r="C140" s="235">
        <v>38</v>
      </c>
      <c r="D140" s="235"/>
      <c r="E140" s="235">
        <v>35</v>
      </c>
      <c r="F140" s="235">
        <v>32</v>
      </c>
      <c r="G140" s="235"/>
      <c r="H140" s="235"/>
      <c r="I140" s="235"/>
      <c r="J140" s="235">
        <v>3</v>
      </c>
      <c r="K140" s="235">
        <v>3</v>
      </c>
      <c r="L140" s="35" t="s">
        <v>79</v>
      </c>
      <c r="M140" s="35" t="s">
        <v>351</v>
      </c>
    </row>
    <row r="141" s="38" customFormat="1" ht="24.25" customHeight="1" spans="1:13">
      <c r="A141" s="233">
        <v>136</v>
      </c>
      <c r="B141" s="234" t="s">
        <v>352</v>
      </c>
      <c r="C141" s="235">
        <v>4</v>
      </c>
      <c r="D141" s="235"/>
      <c r="E141" s="235">
        <v>4</v>
      </c>
      <c r="F141" s="235">
        <v>4</v>
      </c>
      <c r="G141" s="235"/>
      <c r="H141" s="235"/>
      <c r="I141" s="235"/>
      <c r="J141" s="235"/>
      <c r="K141" s="235">
        <v>0</v>
      </c>
      <c r="L141" s="35" t="s">
        <v>89</v>
      </c>
      <c r="M141" s="35" t="s">
        <v>353</v>
      </c>
    </row>
    <row r="142" s="38" customFormat="1" ht="24.25" customHeight="1" spans="1:13">
      <c r="A142" s="233">
        <v>137</v>
      </c>
      <c r="B142" s="234" t="s">
        <v>354</v>
      </c>
      <c r="C142" s="235">
        <v>116</v>
      </c>
      <c r="D142" s="235"/>
      <c r="E142" s="235">
        <v>112</v>
      </c>
      <c r="F142" s="235">
        <v>74</v>
      </c>
      <c r="G142" s="235"/>
      <c r="H142" s="235"/>
      <c r="I142" s="235">
        <v>1</v>
      </c>
      <c r="J142" s="235">
        <v>37</v>
      </c>
      <c r="K142" s="235">
        <v>4</v>
      </c>
      <c r="L142" s="35" t="s">
        <v>79</v>
      </c>
      <c r="M142" s="35" t="s">
        <v>355</v>
      </c>
    </row>
    <row r="143" s="38" customFormat="1" ht="38.5" customHeight="1" spans="1:13">
      <c r="A143" s="233">
        <v>138</v>
      </c>
      <c r="B143" s="234" t="s">
        <v>356</v>
      </c>
      <c r="C143" s="235">
        <v>6</v>
      </c>
      <c r="D143" s="235"/>
      <c r="E143" s="235">
        <v>6</v>
      </c>
      <c r="F143" s="235">
        <v>5</v>
      </c>
      <c r="G143" s="235"/>
      <c r="H143" s="235"/>
      <c r="I143" s="235"/>
      <c r="J143" s="235">
        <v>1</v>
      </c>
      <c r="K143" s="235">
        <v>0</v>
      </c>
      <c r="L143" s="35" t="s">
        <v>139</v>
      </c>
      <c r="M143" s="35" t="s">
        <v>357</v>
      </c>
    </row>
    <row r="144" s="38" customFormat="1" ht="38.5" customHeight="1" spans="1:13">
      <c r="A144" s="233">
        <v>139</v>
      </c>
      <c r="B144" s="234" t="s">
        <v>358</v>
      </c>
      <c r="C144" s="235">
        <v>6</v>
      </c>
      <c r="D144" s="235"/>
      <c r="E144" s="235">
        <v>6</v>
      </c>
      <c r="F144" s="235">
        <v>5</v>
      </c>
      <c r="G144" s="235"/>
      <c r="H144" s="235"/>
      <c r="I144" s="235"/>
      <c r="J144" s="235">
        <v>1</v>
      </c>
      <c r="K144" s="235">
        <v>0</v>
      </c>
      <c r="L144" s="35" t="s">
        <v>89</v>
      </c>
      <c r="M144" s="35" t="s">
        <v>359</v>
      </c>
    </row>
    <row r="145" s="38" customFormat="1" ht="24.25" customHeight="1" spans="1:13">
      <c r="A145" s="233">
        <v>140</v>
      </c>
      <c r="B145" s="234" t="s">
        <v>360</v>
      </c>
      <c r="C145" s="235">
        <v>23</v>
      </c>
      <c r="D145" s="235"/>
      <c r="E145" s="235">
        <v>23</v>
      </c>
      <c r="F145" s="235">
        <v>18</v>
      </c>
      <c r="G145" s="235"/>
      <c r="H145" s="235"/>
      <c r="I145" s="235"/>
      <c r="J145" s="235">
        <v>5</v>
      </c>
      <c r="K145" s="235">
        <v>0</v>
      </c>
      <c r="L145" s="35" t="s">
        <v>89</v>
      </c>
      <c r="M145" s="35" t="s">
        <v>361</v>
      </c>
    </row>
    <row r="146" s="38" customFormat="1" ht="38.5" customHeight="1" spans="1:13">
      <c r="A146" s="233">
        <v>141</v>
      </c>
      <c r="B146" s="234" t="s">
        <v>362</v>
      </c>
      <c r="C146" s="235">
        <v>19</v>
      </c>
      <c r="D146" s="235"/>
      <c r="E146" s="235">
        <v>19</v>
      </c>
      <c r="F146" s="235">
        <v>16</v>
      </c>
      <c r="G146" s="235"/>
      <c r="H146" s="235"/>
      <c r="I146" s="235"/>
      <c r="J146" s="235">
        <v>3</v>
      </c>
      <c r="K146" s="235">
        <v>0</v>
      </c>
      <c r="L146" s="35" t="s">
        <v>118</v>
      </c>
      <c r="M146" s="35" t="s">
        <v>363</v>
      </c>
    </row>
    <row r="147" s="38" customFormat="1" ht="24.25" customHeight="1" spans="1:13">
      <c r="A147" s="233">
        <v>142</v>
      </c>
      <c r="B147" s="234" t="s">
        <v>364</v>
      </c>
      <c r="C147" s="235">
        <v>11</v>
      </c>
      <c r="D147" s="235"/>
      <c r="E147" s="235">
        <v>11</v>
      </c>
      <c r="F147" s="235">
        <v>8</v>
      </c>
      <c r="G147" s="235"/>
      <c r="H147" s="235"/>
      <c r="I147" s="235"/>
      <c r="J147" s="235">
        <v>3</v>
      </c>
      <c r="K147" s="235">
        <v>0</v>
      </c>
      <c r="L147" s="35" t="s">
        <v>89</v>
      </c>
      <c r="M147" s="35" t="s">
        <v>365</v>
      </c>
    </row>
    <row r="148" s="38" customFormat="1" ht="38.5" customHeight="1" spans="1:13">
      <c r="A148" s="233">
        <v>143</v>
      </c>
      <c r="B148" s="234" t="s">
        <v>366</v>
      </c>
      <c r="C148" s="235">
        <v>87</v>
      </c>
      <c r="D148" s="235"/>
      <c r="E148" s="235">
        <v>71</v>
      </c>
      <c r="F148" s="235">
        <v>48</v>
      </c>
      <c r="G148" s="235"/>
      <c r="H148" s="235"/>
      <c r="I148" s="235"/>
      <c r="J148" s="235">
        <v>23</v>
      </c>
      <c r="K148" s="235">
        <v>16</v>
      </c>
      <c r="L148" s="35" t="s">
        <v>79</v>
      </c>
      <c r="M148" s="35" t="s">
        <v>367</v>
      </c>
    </row>
    <row r="149" s="38" customFormat="1" ht="38.5" customHeight="1" spans="1:13">
      <c r="A149" s="233">
        <v>144</v>
      </c>
      <c r="B149" s="234" t="s">
        <v>368</v>
      </c>
      <c r="C149" s="235">
        <v>66</v>
      </c>
      <c r="D149" s="235"/>
      <c r="E149" s="235">
        <v>62</v>
      </c>
      <c r="F149" s="235">
        <v>32</v>
      </c>
      <c r="G149" s="235"/>
      <c r="H149" s="235"/>
      <c r="I149" s="235"/>
      <c r="J149" s="235">
        <v>30</v>
      </c>
      <c r="K149" s="235">
        <v>4</v>
      </c>
      <c r="L149" s="35" t="s">
        <v>79</v>
      </c>
      <c r="M149" s="35" t="s">
        <v>369</v>
      </c>
    </row>
    <row r="150" s="38" customFormat="1" ht="24.25" customHeight="1" spans="1:13">
      <c r="A150" s="233">
        <v>145</v>
      </c>
      <c r="B150" s="234" t="s">
        <v>370</v>
      </c>
      <c r="C150" s="235">
        <v>11</v>
      </c>
      <c r="D150" s="235"/>
      <c r="E150" s="235">
        <v>11</v>
      </c>
      <c r="F150" s="235">
        <v>10</v>
      </c>
      <c r="G150" s="235"/>
      <c r="H150" s="235"/>
      <c r="I150" s="235"/>
      <c r="J150" s="235">
        <v>1</v>
      </c>
      <c r="K150" s="235">
        <v>0</v>
      </c>
      <c r="L150" s="35" t="s">
        <v>89</v>
      </c>
      <c r="M150" s="35" t="s">
        <v>371</v>
      </c>
    </row>
    <row r="151" s="38" customFormat="1" ht="24.25" customHeight="1" spans="1:13">
      <c r="A151" s="233">
        <v>146</v>
      </c>
      <c r="B151" s="234" t="s">
        <v>372</v>
      </c>
      <c r="C151" s="235">
        <v>11</v>
      </c>
      <c r="D151" s="235"/>
      <c r="E151" s="235">
        <v>11</v>
      </c>
      <c r="F151" s="235">
        <v>10</v>
      </c>
      <c r="G151" s="235"/>
      <c r="H151" s="235"/>
      <c r="I151" s="235"/>
      <c r="J151" s="235">
        <v>1</v>
      </c>
      <c r="K151" s="235">
        <v>0</v>
      </c>
      <c r="L151" s="35" t="s">
        <v>89</v>
      </c>
      <c r="M151" s="35" t="s">
        <v>373</v>
      </c>
    </row>
    <row r="152" s="38" customFormat="1" ht="24.25" customHeight="1" spans="1:13">
      <c r="A152" s="233">
        <v>147</v>
      </c>
      <c r="B152" s="234" t="s">
        <v>374</v>
      </c>
      <c r="C152" s="235">
        <v>7</v>
      </c>
      <c r="D152" s="235"/>
      <c r="E152" s="235">
        <v>7</v>
      </c>
      <c r="F152" s="235">
        <v>7</v>
      </c>
      <c r="G152" s="235"/>
      <c r="H152" s="235"/>
      <c r="I152" s="235"/>
      <c r="J152" s="235"/>
      <c r="K152" s="235">
        <v>0</v>
      </c>
      <c r="L152" s="35" t="s">
        <v>89</v>
      </c>
      <c r="M152" s="35" t="s">
        <v>375</v>
      </c>
    </row>
    <row r="153" s="38" customFormat="1" ht="24.25" customHeight="1" spans="1:13">
      <c r="A153" s="233">
        <v>148</v>
      </c>
      <c r="B153" s="234" t="s">
        <v>376</v>
      </c>
      <c r="C153" s="235">
        <v>8</v>
      </c>
      <c r="D153" s="235"/>
      <c r="E153" s="235">
        <v>8</v>
      </c>
      <c r="F153" s="235">
        <v>8</v>
      </c>
      <c r="G153" s="235"/>
      <c r="H153" s="235"/>
      <c r="I153" s="235"/>
      <c r="J153" s="235"/>
      <c r="K153" s="235">
        <v>0</v>
      </c>
      <c r="L153" s="35" t="s">
        <v>89</v>
      </c>
      <c r="M153" s="35" t="s">
        <v>375</v>
      </c>
    </row>
    <row r="154" s="38" customFormat="1" ht="24.25" customHeight="1" spans="1:13">
      <c r="A154" s="233">
        <v>149</v>
      </c>
      <c r="B154" s="234" t="s">
        <v>377</v>
      </c>
      <c r="C154" s="235">
        <v>9</v>
      </c>
      <c r="D154" s="235"/>
      <c r="E154" s="235">
        <v>9</v>
      </c>
      <c r="F154" s="235">
        <v>7</v>
      </c>
      <c r="G154" s="235"/>
      <c r="H154" s="235"/>
      <c r="I154" s="235"/>
      <c r="J154" s="235">
        <v>2</v>
      </c>
      <c r="K154" s="235">
        <v>0</v>
      </c>
      <c r="L154" s="35" t="s">
        <v>89</v>
      </c>
      <c r="M154" s="35" t="s">
        <v>375</v>
      </c>
    </row>
    <row r="155" s="38" customFormat="1" ht="24.25" customHeight="1" spans="1:13">
      <c r="A155" s="233">
        <v>150</v>
      </c>
      <c r="B155" s="234" t="s">
        <v>378</v>
      </c>
      <c r="C155" s="235">
        <v>11</v>
      </c>
      <c r="D155" s="235"/>
      <c r="E155" s="235">
        <v>11</v>
      </c>
      <c r="F155" s="235">
        <v>9</v>
      </c>
      <c r="G155" s="235"/>
      <c r="H155" s="235"/>
      <c r="I155" s="235"/>
      <c r="J155" s="235">
        <v>2</v>
      </c>
      <c r="K155" s="235">
        <v>0</v>
      </c>
      <c r="L155" s="35" t="s">
        <v>89</v>
      </c>
      <c r="M155" s="35" t="s">
        <v>375</v>
      </c>
    </row>
    <row r="156" s="38" customFormat="1" ht="38.5" customHeight="1" spans="1:13">
      <c r="A156" s="233">
        <v>151</v>
      </c>
      <c r="B156" s="234" t="s">
        <v>379</v>
      </c>
      <c r="C156" s="235">
        <v>169</v>
      </c>
      <c r="D156" s="235"/>
      <c r="E156" s="235">
        <v>165</v>
      </c>
      <c r="F156" s="235">
        <v>100</v>
      </c>
      <c r="G156" s="235"/>
      <c r="H156" s="235"/>
      <c r="I156" s="235"/>
      <c r="J156" s="235">
        <v>65</v>
      </c>
      <c r="K156" s="235">
        <v>4</v>
      </c>
      <c r="L156" s="35" t="s">
        <v>79</v>
      </c>
      <c r="M156" s="35" t="s">
        <v>380</v>
      </c>
    </row>
    <row r="157" s="38" customFormat="1" ht="38.5" customHeight="1" spans="1:13">
      <c r="A157" s="233">
        <v>152</v>
      </c>
      <c r="B157" s="234" t="s">
        <v>381</v>
      </c>
      <c r="C157" s="235">
        <v>15</v>
      </c>
      <c r="D157" s="235"/>
      <c r="E157" s="235">
        <v>15</v>
      </c>
      <c r="F157" s="235">
        <v>13</v>
      </c>
      <c r="G157" s="235"/>
      <c r="H157" s="235"/>
      <c r="I157" s="235"/>
      <c r="J157" s="235">
        <v>2</v>
      </c>
      <c r="K157" s="235">
        <v>0</v>
      </c>
      <c r="L157" s="35" t="s">
        <v>89</v>
      </c>
      <c r="M157" s="35" t="s">
        <v>382</v>
      </c>
    </row>
    <row r="158" s="38" customFormat="1" ht="38.5" customHeight="1" spans="1:13">
      <c r="A158" s="233">
        <v>153</v>
      </c>
      <c r="B158" s="234" t="s">
        <v>383</v>
      </c>
      <c r="C158" s="235">
        <v>13</v>
      </c>
      <c r="D158" s="235"/>
      <c r="E158" s="235">
        <v>13</v>
      </c>
      <c r="F158" s="235">
        <v>12</v>
      </c>
      <c r="G158" s="235"/>
      <c r="H158" s="235"/>
      <c r="I158" s="235"/>
      <c r="J158" s="235">
        <v>1</v>
      </c>
      <c r="K158" s="235">
        <v>0</v>
      </c>
      <c r="L158" s="35" t="s">
        <v>89</v>
      </c>
      <c r="M158" s="35" t="s">
        <v>384</v>
      </c>
    </row>
    <row r="159" s="38" customFormat="1" ht="24.25" customHeight="1" spans="1:13">
      <c r="A159" s="233">
        <v>154</v>
      </c>
      <c r="B159" s="234" t="s">
        <v>385</v>
      </c>
      <c r="C159" s="235">
        <v>12</v>
      </c>
      <c r="D159" s="235"/>
      <c r="E159" s="235">
        <v>12</v>
      </c>
      <c r="F159" s="235">
        <v>5</v>
      </c>
      <c r="G159" s="235"/>
      <c r="H159" s="235"/>
      <c r="I159" s="235"/>
      <c r="J159" s="235">
        <v>7</v>
      </c>
      <c r="K159" s="235">
        <v>0</v>
      </c>
      <c r="L159" s="35" t="s">
        <v>89</v>
      </c>
      <c r="M159" s="35" t="s">
        <v>386</v>
      </c>
    </row>
    <row r="160" s="38" customFormat="1" ht="38.5" customHeight="1" spans="1:13">
      <c r="A160" s="233">
        <v>155</v>
      </c>
      <c r="B160" s="234" t="s">
        <v>387</v>
      </c>
      <c r="C160" s="235">
        <v>51</v>
      </c>
      <c r="D160" s="235"/>
      <c r="E160" s="235">
        <v>51</v>
      </c>
      <c r="F160" s="235">
        <v>17</v>
      </c>
      <c r="G160" s="235"/>
      <c r="H160" s="235"/>
      <c r="I160" s="235"/>
      <c r="J160" s="235">
        <v>34</v>
      </c>
      <c r="K160" s="235">
        <v>0</v>
      </c>
      <c r="L160" s="35" t="s">
        <v>139</v>
      </c>
      <c r="M160" s="35" t="s">
        <v>388</v>
      </c>
    </row>
    <row r="161" s="38" customFormat="1" ht="59" customHeight="1" spans="1:13">
      <c r="A161" s="233">
        <v>156</v>
      </c>
      <c r="B161" s="234" t="s">
        <v>389</v>
      </c>
      <c r="C161" s="235">
        <v>85</v>
      </c>
      <c r="D161" s="235"/>
      <c r="E161" s="235">
        <v>83</v>
      </c>
      <c r="F161" s="235">
        <v>50</v>
      </c>
      <c r="G161" s="235"/>
      <c r="H161" s="235"/>
      <c r="I161" s="235">
        <v>1</v>
      </c>
      <c r="J161" s="235">
        <v>32</v>
      </c>
      <c r="K161" s="235">
        <v>2</v>
      </c>
      <c r="L161" s="35" t="s">
        <v>79</v>
      </c>
      <c r="M161" s="35" t="s">
        <v>390</v>
      </c>
    </row>
    <row r="162" s="38" customFormat="1" ht="38.5" customHeight="1" spans="1:13">
      <c r="A162" s="233">
        <v>157</v>
      </c>
      <c r="B162" s="234" t="s">
        <v>391</v>
      </c>
      <c r="C162" s="235">
        <v>33</v>
      </c>
      <c r="D162" s="235"/>
      <c r="E162" s="235">
        <v>33</v>
      </c>
      <c r="F162" s="235">
        <v>33</v>
      </c>
      <c r="G162" s="235"/>
      <c r="H162" s="235"/>
      <c r="I162" s="235"/>
      <c r="J162" s="235"/>
      <c r="K162" s="235">
        <v>0</v>
      </c>
      <c r="L162" s="35" t="s">
        <v>89</v>
      </c>
      <c r="M162" s="35" t="s">
        <v>392</v>
      </c>
    </row>
    <row r="163" s="38" customFormat="1" ht="24.25" customHeight="1" spans="1:13">
      <c r="A163" s="233">
        <v>158</v>
      </c>
      <c r="B163" s="234" t="s">
        <v>393</v>
      </c>
      <c r="C163" s="235">
        <v>15</v>
      </c>
      <c r="D163" s="235"/>
      <c r="E163" s="235">
        <v>15</v>
      </c>
      <c r="F163" s="235">
        <v>15</v>
      </c>
      <c r="G163" s="235"/>
      <c r="H163" s="235"/>
      <c r="I163" s="235"/>
      <c r="J163" s="235"/>
      <c r="K163" s="235">
        <v>0</v>
      </c>
      <c r="L163" s="35" t="s">
        <v>89</v>
      </c>
      <c r="M163" s="35" t="s">
        <v>394</v>
      </c>
    </row>
    <row r="164" s="38" customFormat="1" ht="24.25" customHeight="1" spans="1:13">
      <c r="A164" s="233">
        <v>159</v>
      </c>
      <c r="B164" s="234" t="s">
        <v>395</v>
      </c>
      <c r="C164" s="235">
        <v>12</v>
      </c>
      <c r="D164" s="235"/>
      <c r="E164" s="235">
        <v>0</v>
      </c>
      <c r="F164" s="235">
        <v>0</v>
      </c>
      <c r="G164" s="235"/>
      <c r="H164" s="235"/>
      <c r="I164" s="235"/>
      <c r="J164" s="235"/>
      <c r="K164" s="235">
        <v>12</v>
      </c>
      <c r="L164" s="35" t="s">
        <v>79</v>
      </c>
      <c r="M164" s="35" t="s">
        <v>396</v>
      </c>
    </row>
    <row r="165" s="38" customFormat="1" ht="38.5" customHeight="1" spans="1:13">
      <c r="A165" s="233">
        <v>160</v>
      </c>
      <c r="B165" s="234" t="s">
        <v>397</v>
      </c>
      <c r="C165" s="235">
        <v>63</v>
      </c>
      <c r="D165" s="235"/>
      <c r="E165" s="235">
        <v>62</v>
      </c>
      <c r="F165" s="235">
        <v>39</v>
      </c>
      <c r="G165" s="235"/>
      <c r="H165" s="235"/>
      <c r="I165" s="235">
        <v>1</v>
      </c>
      <c r="J165" s="235">
        <v>22</v>
      </c>
      <c r="K165" s="235">
        <v>1</v>
      </c>
      <c r="L165" s="35" t="s">
        <v>79</v>
      </c>
      <c r="M165" s="35" t="s">
        <v>398</v>
      </c>
    </row>
    <row r="166" s="38" customFormat="1" ht="38.5" customHeight="1" spans="1:13">
      <c r="A166" s="233">
        <v>161</v>
      </c>
      <c r="B166" s="234" t="s">
        <v>399</v>
      </c>
      <c r="C166" s="235">
        <v>61</v>
      </c>
      <c r="D166" s="235"/>
      <c r="E166" s="235">
        <v>61</v>
      </c>
      <c r="F166" s="235">
        <v>29</v>
      </c>
      <c r="G166" s="235"/>
      <c r="H166" s="235"/>
      <c r="I166" s="235"/>
      <c r="J166" s="235">
        <v>32</v>
      </c>
      <c r="K166" s="235">
        <v>0</v>
      </c>
      <c r="L166" s="35" t="s">
        <v>139</v>
      </c>
      <c r="M166" s="35" t="s">
        <v>400</v>
      </c>
    </row>
    <row r="167" s="38" customFormat="1" ht="24.25" customHeight="1" spans="1:13">
      <c r="A167" s="233">
        <v>162</v>
      </c>
      <c r="B167" s="234" t="s">
        <v>401</v>
      </c>
      <c r="C167" s="235">
        <v>10</v>
      </c>
      <c r="D167" s="235"/>
      <c r="E167" s="235">
        <v>7</v>
      </c>
      <c r="F167" s="235">
        <v>6</v>
      </c>
      <c r="G167" s="235"/>
      <c r="H167" s="235"/>
      <c r="I167" s="235"/>
      <c r="J167" s="235">
        <v>1</v>
      </c>
      <c r="K167" s="235">
        <v>3</v>
      </c>
      <c r="L167" s="35" t="s">
        <v>89</v>
      </c>
      <c r="M167" s="35" t="s">
        <v>402</v>
      </c>
    </row>
    <row r="168" s="38" customFormat="1" ht="38.5" customHeight="1" spans="1:13">
      <c r="A168" s="233">
        <v>163</v>
      </c>
      <c r="B168" s="234" t="s">
        <v>403</v>
      </c>
      <c r="C168" s="235">
        <v>34</v>
      </c>
      <c r="D168" s="235"/>
      <c r="E168" s="235">
        <v>34</v>
      </c>
      <c r="F168" s="235">
        <v>21</v>
      </c>
      <c r="G168" s="235"/>
      <c r="H168" s="235"/>
      <c r="I168" s="235"/>
      <c r="J168" s="235">
        <v>13</v>
      </c>
      <c r="K168" s="235">
        <v>0</v>
      </c>
      <c r="L168" s="35" t="s">
        <v>139</v>
      </c>
      <c r="M168" s="35" t="s">
        <v>404</v>
      </c>
    </row>
    <row r="169" s="38" customFormat="1" ht="38.5" customHeight="1" spans="1:13">
      <c r="A169" s="233">
        <v>164</v>
      </c>
      <c r="B169" s="234" t="s">
        <v>405</v>
      </c>
      <c r="C169" s="235">
        <v>65</v>
      </c>
      <c r="D169" s="235"/>
      <c r="E169" s="235">
        <v>53</v>
      </c>
      <c r="F169" s="235">
        <v>35</v>
      </c>
      <c r="G169" s="235"/>
      <c r="H169" s="235"/>
      <c r="I169" s="235"/>
      <c r="J169" s="235">
        <v>18</v>
      </c>
      <c r="K169" s="235">
        <v>12</v>
      </c>
      <c r="L169" s="35" t="s">
        <v>139</v>
      </c>
      <c r="M169" s="35" t="s">
        <v>406</v>
      </c>
    </row>
    <row r="170" s="38" customFormat="1" ht="38.5" customHeight="1" spans="1:13">
      <c r="A170" s="233">
        <v>165</v>
      </c>
      <c r="B170" s="234" t="s">
        <v>407</v>
      </c>
      <c r="C170" s="235">
        <v>21</v>
      </c>
      <c r="D170" s="235"/>
      <c r="E170" s="235">
        <v>21</v>
      </c>
      <c r="F170" s="235">
        <v>14</v>
      </c>
      <c r="G170" s="235"/>
      <c r="H170" s="235"/>
      <c r="I170" s="235"/>
      <c r="J170" s="235">
        <v>7</v>
      </c>
      <c r="K170" s="235">
        <v>0</v>
      </c>
      <c r="L170" s="35" t="s">
        <v>139</v>
      </c>
      <c r="M170" s="35" t="s">
        <v>408</v>
      </c>
    </row>
    <row r="171" s="38" customFormat="1" ht="38.5" customHeight="1" spans="1:13">
      <c r="A171" s="233">
        <v>166</v>
      </c>
      <c r="B171" s="234" t="s">
        <v>409</v>
      </c>
      <c r="C171" s="235">
        <v>11</v>
      </c>
      <c r="D171" s="235"/>
      <c r="E171" s="235">
        <v>11</v>
      </c>
      <c r="F171" s="235">
        <v>9</v>
      </c>
      <c r="G171" s="235"/>
      <c r="H171" s="235"/>
      <c r="I171" s="235"/>
      <c r="J171" s="235">
        <v>2</v>
      </c>
      <c r="K171" s="235">
        <v>0</v>
      </c>
      <c r="L171" s="35" t="s">
        <v>139</v>
      </c>
      <c r="M171" s="35" t="s">
        <v>410</v>
      </c>
    </row>
    <row r="172" s="38" customFormat="1" ht="38.5" customHeight="1" spans="1:13">
      <c r="A172" s="233">
        <v>167</v>
      </c>
      <c r="B172" s="234" t="s">
        <v>411</v>
      </c>
      <c r="C172" s="235">
        <v>88</v>
      </c>
      <c r="D172" s="235"/>
      <c r="E172" s="235">
        <v>83</v>
      </c>
      <c r="F172" s="235">
        <v>58</v>
      </c>
      <c r="G172" s="235"/>
      <c r="H172" s="235"/>
      <c r="I172" s="235"/>
      <c r="J172" s="235">
        <v>25</v>
      </c>
      <c r="K172" s="235">
        <v>5</v>
      </c>
      <c r="L172" s="35" t="s">
        <v>79</v>
      </c>
      <c r="M172" s="35" t="s">
        <v>412</v>
      </c>
    </row>
    <row r="173" s="38" customFormat="1" ht="38.5" customHeight="1" spans="1:13">
      <c r="A173" s="233">
        <v>168</v>
      </c>
      <c r="B173" s="234" t="s">
        <v>413</v>
      </c>
      <c r="C173" s="235">
        <v>19</v>
      </c>
      <c r="D173" s="235"/>
      <c r="E173" s="235">
        <v>19</v>
      </c>
      <c r="F173" s="235">
        <v>11</v>
      </c>
      <c r="G173" s="235"/>
      <c r="H173" s="235"/>
      <c r="I173" s="235"/>
      <c r="J173" s="235">
        <v>8</v>
      </c>
      <c r="K173" s="235">
        <v>0</v>
      </c>
      <c r="L173" s="35" t="s">
        <v>89</v>
      </c>
      <c r="M173" s="35" t="s">
        <v>414</v>
      </c>
    </row>
    <row r="174" s="38" customFormat="1" ht="38.5" customHeight="1" spans="1:13">
      <c r="A174" s="233">
        <v>169</v>
      </c>
      <c r="B174" s="234" t="s">
        <v>415</v>
      </c>
      <c r="C174" s="235">
        <v>22</v>
      </c>
      <c r="D174" s="235"/>
      <c r="E174" s="235">
        <v>22</v>
      </c>
      <c r="F174" s="235">
        <v>17</v>
      </c>
      <c r="G174" s="235"/>
      <c r="H174" s="235"/>
      <c r="I174" s="235"/>
      <c r="J174" s="235">
        <v>5</v>
      </c>
      <c r="K174" s="235">
        <v>0</v>
      </c>
      <c r="L174" s="35" t="s">
        <v>139</v>
      </c>
      <c r="M174" s="35" t="s">
        <v>416</v>
      </c>
    </row>
    <row r="175" s="38" customFormat="1" ht="24.25" customHeight="1" spans="1:13">
      <c r="A175" s="233">
        <v>170</v>
      </c>
      <c r="B175" s="234" t="s">
        <v>417</v>
      </c>
      <c r="C175" s="235">
        <v>234</v>
      </c>
      <c r="D175" s="235"/>
      <c r="E175" s="235">
        <v>234</v>
      </c>
      <c r="F175" s="235">
        <v>219</v>
      </c>
      <c r="G175" s="235"/>
      <c r="H175" s="235"/>
      <c r="I175" s="235"/>
      <c r="J175" s="235">
        <v>15</v>
      </c>
      <c r="K175" s="235">
        <v>0</v>
      </c>
      <c r="L175" s="35" t="s">
        <v>118</v>
      </c>
      <c r="M175" s="35" t="s">
        <v>418</v>
      </c>
    </row>
    <row r="176" s="38" customFormat="1" ht="38.5" customHeight="1" spans="1:13">
      <c r="A176" s="233">
        <v>171</v>
      </c>
      <c r="B176" s="234" t="s">
        <v>419</v>
      </c>
      <c r="C176" s="235">
        <v>11</v>
      </c>
      <c r="D176" s="235"/>
      <c r="E176" s="235">
        <v>11</v>
      </c>
      <c r="F176" s="235">
        <v>8</v>
      </c>
      <c r="G176" s="235"/>
      <c r="H176" s="235"/>
      <c r="I176" s="235"/>
      <c r="J176" s="235">
        <v>3</v>
      </c>
      <c r="K176" s="235">
        <v>0</v>
      </c>
      <c r="L176" s="35" t="s">
        <v>139</v>
      </c>
      <c r="M176" s="35" t="s">
        <v>420</v>
      </c>
    </row>
    <row r="177" s="38" customFormat="1" ht="24.25" customHeight="1" spans="1:13">
      <c r="A177" s="233">
        <v>172</v>
      </c>
      <c r="B177" s="234" t="s">
        <v>421</v>
      </c>
      <c r="C177" s="235">
        <v>94</v>
      </c>
      <c r="D177" s="235"/>
      <c r="E177" s="235">
        <v>91</v>
      </c>
      <c r="F177" s="235">
        <v>52</v>
      </c>
      <c r="G177" s="235"/>
      <c r="H177" s="235"/>
      <c r="I177" s="235"/>
      <c r="J177" s="235">
        <v>39</v>
      </c>
      <c r="K177" s="235">
        <v>3</v>
      </c>
      <c r="L177" s="35" t="s">
        <v>79</v>
      </c>
      <c r="M177" s="35" t="s">
        <v>422</v>
      </c>
    </row>
    <row r="178" s="38" customFormat="1" ht="38.5" customHeight="1" spans="1:13">
      <c r="A178" s="233">
        <v>173</v>
      </c>
      <c r="B178" s="234" t="s">
        <v>423</v>
      </c>
      <c r="C178" s="235">
        <v>91</v>
      </c>
      <c r="D178" s="235"/>
      <c r="E178" s="235">
        <v>90</v>
      </c>
      <c r="F178" s="235">
        <v>54</v>
      </c>
      <c r="G178" s="235"/>
      <c r="H178" s="235"/>
      <c r="I178" s="235"/>
      <c r="J178" s="235">
        <v>36</v>
      </c>
      <c r="K178" s="235">
        <v>1</v>
      </c>
      <c r="L178" s="35" t="s">
        <v>139</v>
      </c>
      <c r="M178" s="35" t="s">
        <v>424</v>
      </c>
    </row>
    <row r="179" s="38" customFormat="1" ht="38.5" customHeight="1" spans="1:13">
      <c r="A179" s="233">
        <v>174</v>
      </c>
      <c r="B179" s="234" t="s">
        <v>425</v>
      </c>
      <c r="C179" s="235">
        <v>19</v>
      </c>
      <c r="D179" s="235"/>
      <c r="E179" s="235">
        <v>19</v>
      </c>
      <c r="F179" s="235">
        <v>15</v>
      </c>
      <c r="G179" s="235"/>
      <c r="H179" s="235"/>
      <c r="I179" s="235"/>
      <c r="J179" s="235">
        <v>4</v>
      </c>
      <c r="K179" s="235">
        <v>0</v>
      </c>
      <c r="L179" s="35" t="s">
        <v>89</v>
      </c>
      <c r="M179" s="35" t="s">
        <v>426</v>
      </c>
    </row>
    <row r="180" s="38" customFormat="1" ht="24.25" customHeight="1" spans="1:13">
      <c r="A180" s="233">
        <v>175</v>
      </c>
      <c r="B180" s="234" t="s">
        <v>427</v>
      </c>
      <c r="C180" s="235">
        <v>25</v>
      </c>
      <c r="D180" s="235"/>
      <c r="E180" s="235">
        <v>25</v>
      </c>
      <c r="F180" s="235">
        <v>24</v>
      </c>
      <c r="G180" s="235"/>
      <c r="H180" s="235"/>
      <c r="I180" s="235"/>
      <c r="J180" s="235">
        <v>1</v>
      </c>
      <c r="K180" s="235">
        <v>0</v>
      </c>
      <c r="L180" s="35" t="s">
        <v>89</v>
      </c>
      <c r="M180" s="35" t="s">
        <v>428</v>
      </c>
    </row>
    <row r="181" s="38" customFormat="1" ht="24.25" customHeight="1" spans="1:13">
      <c r="A181" s="233">
        <v>176</v>
      </c>
      <c r="B181" s="234" t="s">
        <v>429</v>
      </c>
      <c r="C181" s="235">
        <v>24</v>
      </c>
      <c r="D181" s="235"/>
      <c r="E181" s="235">
        <v>24</v>
      </c>
      <c r="F181" s="235">
        <v>21</v>
      </c>
      <c r="G181" s="235"/>
      <c r="H181" s="235"/>
      <c r="I181" s="235"/>
      <c r="J181" s="235">
        <v>3</v>
      </c>
      <c r="K181" s="235">
        <v>0</v>
      </c>
      <c r="L181" s="35" t="s">
        <v>118</v>
      </c>
      <c r="M181" s="35" t="s">
        <v>430</v>
      </c>
    </row>
    <row r="182" s="38" customFormat="1" ht="24.25" customHeight="1" spans="1:13">
      <c r="A182" s="233">
        <v>177</v>
      </c>
      <c r="B182" s="234" t="s">
        <v>431</v>
      </c>
      <c r="C182" s="235">
        <v>3</v>
      </c>
      <c r="D182" s="235"/>
      <c r="E182" s="235">
        <v>3</v>
      </c>
      <c r="F182" s="235">
        <v>3</v>
      </c>
      <c r="G182" s="235"/>
      <c r="H182" s="235"/>
      <c r="I182" s="235"/>
      <c r="J182" s="235"/>
      <c r="K182" s="235">
        <v>0</v>
      </c>
      <c r="L182" s="35" t="s">
        <v>89</v>
      </c>
      <c r="M182" s="35" t="s">
        <v>432</v>
      </c>
    </row>
    <row r="183" s="38" customFormat="1" ht="24.25" customHeight="1" spans="1:13">
      <c r="A183" s="233">
        <v>178</v>
      </c>
      <c r="B183" s="234" t="s">
        <v>433</v>
      </c>
      <c r="C183" s="235">
        <v>20</v>
      </c>
      <c r="D183" s="235"/>
      <c r="E183" s="235">
        <v>4</v>
      </c>
      <c r="F183" s="235">
        <v>4</v>
      </c>
      <c r="G183" s="235"/>
      <c r="H183" s="235"/>
      <c r="I183" s="235"/>
      <c r="J183" s="235"/>
      <c r="K183" s="235">
        <v>16</v>
      </c>
      <c r="L183" s="35" t="s">
        <v>89</v>
      </c>
      <c r="M183" s="35" t="s">
        <v>434</v>
      </c>
    </row>
    <row r="184" s="38" customFormat="1" ht="24.25" customHeight="1" spans="1:13">
      <c r="A184" s="233">
        <v>179</v>
      </c>
      <c r="B184" s="234" t="s">
        <v>435</v>
      </c>
      <c r="C184" s="235">
        <v>14</v>
      </c>
      <c r="D184" s="235"/>
      <c r="E184" s="235">
        <v>14</v>
      </c>
      <c r="F184" s="235">
        <v>10</v>
      </c>
      <c r="G184" s="235"/>
      <c r="H184" s="235"/>
      <c r="I184" s="235"/>
      <c r="J184" s="235">
        <v>4</v>
      </c>
      <c r="K184" s="235">
        <v>0</v>
      </c>
      <c r="L184" s="35" t="s">
        <v>89</v>
      </c>
      <c r="M184" s="35" t="s">
        <v>436</v>
      </c>
    </row>
    <row r="185" s="38" customFormat="1" ht="24.25" customHeight="1" spans="1:13">
      <c r="A185" s="233">
        <v>180</v>
      </c>
      <c r="B185" s="234" t="s">
        <v>437</v>
      </c>
      <c r="C185" s="235">
        <v>14</v>
      </c>
      <c r="D185" s="235"/>
      <c r="E185" s="235">
        <v>14</v>
      </c>
      <c r="F185" s="235">
        <v>9</v>
      </c>
      <c r="G185" s="235"/>
      <c r="H185" s="235"/>
      <c r="I185" s="235"/>
      <c r="J185" s="235">
        <v>5</v>
      </c>
      <c r="K185" s="235">
        <v>0</v>
      </c>
      <c r="L185" s="35" t="s">
        <v>118</v>
      </c>
      <c r="M185" s="35" t="s">
        <v>438</v>
      </c>
    </row>
    <row r="186" s="38" customFormat="1" ht="24.25" customHeight="1" spans="1:13">
      <c r="A186" s="233">
        <v>181</v>
      </c>
      <c r="B186" s="234" t="s">
        <v>439</v>
      </c>
      <c r="C186" s="235">
        <v>3</v>
      </c>
      <c r="D186" s="235"/>
      <c r="E186" s="235">
        <v>3</v>
      </c>
      <c r="F186" s="235">
        <v>3</v>
      </c>
      <c r="G186" s="235"/>
      <c r="H186" s="235"/>
      <c r="I186" s="235"/>
      <c r="J186" s="235"/>
      <c r="K186" s="235">
        <v>0</v>
      </c>
      <c r="L186" s="35" t="s">
        <v>79</v>
      </c>
      <c r="M186" s="35" t="s">
        <v>440</v>
      </c>
    </row>
    <row r="187" s="38" customFormat="1" ht="24.25" customHeight="1" spans="1:13">
      <c r="A187" s="233">
        <v>182</v>
      </c>
      <c r="B187" s="234" t="s">
        <v>441</v>
      </c>
      <c r="C187" s="235">
        <v>11</v>
      </c>
      <c r="D187" s="235"/>
      <c r="E187" s="235">
        <v>11</v>
      </c>
      <c r="F187" s="235">
        <v>9</v>
      </c>
      <c r="G187" s="235"/>
      <c r="H187" s="235"/>
      <c r="I187" s="235"/>
      <c r="J187" s="235">
        <v>2</v>
      </c>
      <c r="K187" s="235">
        <v>0</v>
      </c>
      <c r="L187" s="35" t="s">
        <v>89</v>
      </c>
      <c r="M187" s="35" t="s">
        <v>442</v>
      </c>
    </row>
    <row r="188" s="38" customFormat="1" ht="38.5" customHeight="1" spans="1:13">
      <c r="A188" s="233">
        <v>183</v>
      </c>
      <c r="B188" s="234" t="s">
        <v>443</v>
      </c>
      <c r="C188" s="235">
        <v>20</v>
      </c>
      <c r="D188" s="235"/>
      <c r="E188" s="235">
        <v>17</v>
      </c>
      <c r="F188" s="235">
        <v>11</v>
      </c>
      <c r="G188" s="235"/>
      <c r="H188" s="235"/>
      <c r="I188" s="235"/>
      <c r="J188" s="235">
        <v>6</v>
      </c>
      <c r="K188" s="235">
        <v>3</v>
      </c>
      <c r="L188" s="35" t="s">
        <v>79</v>
      </c>
      <c r="M188" s="35" t="s">
        <v>444</v>
      </c>
    </row>
    <row r="189" s="38" customFormat="1" ht="24.25" customHeight="1" spans="1:13">
      <c r="A189" s="233">
        <v>184</v>
      </c>
      <c r="B189" s="234" t="s">
        <v>445</v>
      </c>
      <c r="C189" s="235">
        <v>11</v>
      </c>
      <c r="D189" s="235"/>
      <c r="E189" s="235">
        <v>11</v>
      </c>
      <c r="F189" s="235">
        <v>8</v>
      </c>
      <c r="G189" s="235"/>
      <c r="H189" s="235"/>
      <c r="I189" s="235"/>
      <c r="J189" s="235">
        <v>3</v>
      </c>
      <c r="K189" s="235">
        <v>0</v>
      </c>
      <c r="L189" s="35" t="s">
        <v>89</v>
      </c>
      <c r="M189" s="35" t="s">
        <v>446</v>
      </c>
    </row>
    <row r="190" s="38" customFormat="1" ht="38.5" customHeight="1" spans="1:13">
      <c r="A190" s="233">
        <v>185</v>
      </c>
      <c r="B190" s="234" t="s">
        <v>447</v>
      </c>
      <c r="C190" s="235">
        <v>2</v>
      </c>
      <c r="D190" s="235"/>
      <c r="E190" s="235">
        <v>2</v>
      </c>
      <c r="F190" s="235">
        <v>2</v>
      </c>
      <c r="G190" s="235"/>
      <c r="H190" s="235"/>
      <c r="I190" s="235"/>
      <c r="J190" s="235"/>
      <c r="K190" s="235">
        <v>0</v>
      </c>
      <c r="L190" s="35" t="s">
        <v>139</v>
      </c>
      <c r="M190" s="35" t="s">
        <v>448</v>
      </c>
    </row>
    <row r="191" s="38" customFormat="1" ht="52.75" customHeight="1" spans="1:13">
      <c r="A191" s="233">
        <v>186</v>
      </c>
      <c r="B191" s="234" t="s">
        <v>449</v>
      </c>
      <c r="C191" s="235">
        <v>0</v>
      </c>
      <c r="D191" s="235"/>
      <c r="E191" s="235">
        <v>0</v>
      </c>
      <c r="F191" s="235"/>
      <c r="G191" s="235"/>
      <c r="H191" s="235"/>
      <c r="I191" s="235"/>
      <c r="J191" s="235"/>
      <c r="K191" s="235"/>
      <c r="L191" s="35" t="s">
        <v>79</v>
      </c>
      <c r="M191" s="35" t="s">
        <v>450</v>
      </c>
    </row>
    <row r="192" s="38" customFormat="1" ht="67" customHeight="1" spans="1:13">
      <c r="A192" s="233">
        <v>187</v>
      </c>
      <c r="B192" s="234" t="s">
        <v>451</v>
      </c>
      <c r="C192" s="235">
        <v>0</v>
      </c>
      <c r="D192" s="235"/>
      <c r="E192" s="235">
        <v>0</v>
      </c>
      <c r="F192" s="235"/>
      <c r="G192" s="235"/>
      <c r="H192" s="235"/>
      <c r="I192" s="235"/>
      <c r="J192" s="235"/>
      <c r="K192" s="235"/>
      <c r="L192" s="35" t="s">
        <v>139</v>
      </c>
      <c r="M192" s="35" t="s">
        <v>452</v>
      </c>
    </row>
    <row r="193" s="38" customFormat="1" ht="24.25" customHeight="1" spans="1:13">
      <c r="A193" s="233">
        <v>188</v>
      </c>
      <c r="B193" s="234" t="s">
        <v>453</v>
      </c>
      <c r="C193" s="235">
        <v>21</v>
      </c>
      <c r="D193" s="235"/>
      <c r="E193" s="235">
        <v>19</v>
      </c>
      <c r="F193" s="235">
        <v>17</v>
      </c>
      <c r="G193" s="235"/>
      <c r="H193" s="235"/>
      <c r="I193" s="235"/>
      <c r="J193" s="235">
        <v>2</v>
      </c>
      <c r="K193" s="235">
        <v>2</v>
      </c>
      <c r="L193" s="35" t="s">
        <v>79</v>
      </c>
      <c r="M193" s="35" t="s">
        <v>454</v>
      </c>
    </row>
    <row r="194" s="38" customFormat="1" ht="38.5" customHeight="1" spans="1:13">
      <c r="A194" s="233">
        <v>189</v>
      </c>
      <c r="B194" s="234" t="s">
        <v>455</v>
      </c>
      <c r="C194" s="235">
        <v>21</v>
      </c>
      <c r="D194" s="235"/>
      <c r="E194" s="235">
        <v>13</v>
      </c>
      <c r="F194" s="235">
        <v>13</v>
      </c>
      <c r="G194" s="235"/>
      <c r="H194" s="235"/>
      <c r="I194" s="235"/>
      <c r="J194" s="235"/>
      <c r="K194" s="235">
        <v>8</v>
      </c>
      <c r="L194" s="35" t="s">
        <v>89</v>
      </c>
      <c r="M194" s="35" t="s">
        <v>456</v>
      </c>
    </row>
    <row r="195" s="38" customFormat="1" ht="24.25" customHeight="1" spans="1:13">
      <c r="A195" s="239">
        <v>190</v>
      </c>
      <c r="B195" s="240" t="s">
        <v>457</v>
      </c>
      <c r="C195" s="235">
        <v>0</v>
      </c>
      <c r="D195" s="235"/>
      <c r="E195" s="235">
        <v>0</v>
      </c>
      <c r="F195" s="235"/>
      <c r="G195" s="235"/>
      <c r="H195" s="235"/>
      <c r="I195" s="235"/>
      <c r="J195" s="235"/>
      <c r="K195" s="235"/>
      <c r="L195" s="35" t="s">
        <v>84</v>
      </c>
      <c r="M195" s="35" t="s">
        <v>458</v>
      </c>
    </row>
    <row r="196" s="38" customFormat="1" ht="23.25" customHeight="1" spans="1:13">
      <c r="A196" s="241" t="s">
        <v>459</v>
      </c>
      <c r="B196" s="242"/>
      <c r="C196" s="235">
        <v>11061</v>
      </c>
      <c r="D196" s="235">
        <v>0</v>
      </c>
      <c r="E196" s="235">
        <v>9632</v>
      </c>
      <c r="F196" s="235">
        <v>7390</v>
      </c>
      <c r="G196" s="235">
        <v>0</v>
      </c>
      <c r="H196" s="235">
        <v>0</v>
      </c>
      <c r="I196" s="235">
        <v>8</v>
      </c>
      <c r="J196" s="235">
        <v>2234</v>
      </c>
      <c r="K196" s="235">
        <v>1429</v>
      </c>
      <c r="L196" s="235"/>
      <c r="M196" s="35"/>
    </row>
    <row r="197" s="38" customFormat="1" ht="23.25" customHeight="1" spans="1:1">
      <c r="A197" s="229"/>
    </row>
    <row r="198" s="38" customFormat="1" ht="23.25" customHeight="1" spans="1:1">
      <c r="A198" s="229"/>
    </row>
    <row r="199" s="38" customFormat="1" ht="24" customHeight="1" spans="1:1">
      <c r="A199" s="229"/>
    </row>
  </sheetData>
  <mergeCells count="11">
    <mergeCell ref="B1:M1"/>
    <mergeCell ref="A2:M2"/>
    <mergeCell ref="C3:K3"/>
    <mergeCell ref="E4:J4"/>
    <mergeCell ref="A196:B196"/>
    <mergeCell ref="A3:A5"/>
    <mergeCell ref="B3:B5"/>
    <mergeCell ref="C4:C5"/>
    <mergeCell ref="K4:K5"/>
    <mergeCell ref="L3:L5"/>
    <mergeCell ref="M3:M5"/>
  </mergeCells>
  <printOptions horizontalCentered="1"/>
  <pageMargins left="0.393055555555556" right="0.393055555555556" top="0.393055555555556" bottom="0.393055555555556" header="0.156944444444444" footer="0.196527777777778"/>
  <pageSetup paperSize="8" scale="70" firstPageNumber="4" fitToHeight="0" orientation="landscape" useFirstPageNumber="1" horizontalDpi="600"/>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2"/>
  <sheetViews>
    <sheetView zoomScale="80" zoomScaleNormal="80" workbookViewId="0">
      <pane xSplit="3" ySplit="6" topLeftCell="D127" activePane="bottomRight" state="frozen"/>
      <selection/>
      <selection pane="topRight"/>
      <selection pane="bottomLeft"/>
      <selection pane="bottomRight" activeCell="V267" sqref="V267"/>
    </sheetView>
  </sheetViews>
  <sheetFormatPr defaultColWidth="10" defaultRowHeight="13.5"/>
  <cols>
    <col min="1" max="1" width="38.9666666666667" style="187" customWidth="1"/>
    <col min="2" max="3" width="12.5" style="187" customWidth="1"/>
    <col min="4" max="5" width="11.3833333333333" style="187" customWidth="1"/>
    <col min="6" max="6" width="10.3833333333333" style="187" customWidth="1"/>
    <col min="7" max="7" width="11.3833333333333" style="187" customWidth="1"/>
    <col min="8" max="10" width="12.1333333333333" style="187" customWidth="1"/>
    <col min="11" max="11" width="10.3833333333333" style="187" customWidth="1"/>
    <col min="12" max="12" width="11.3833333333333" style="187" customWidth="1"/>
    <col min="13" max="13" width="12.1333333333333" style="187" customWidth="1"/>
    <col min="14" max="14" width="11.3833333333333" style="187" customWidth="1"/>
    <col min="15" max="15" width="12.1333333333333" style="187" customWidth="1"/>
    <col min="16" max="17" width="11.3833333333333" style="187" customWidth="1"/>
    <col min="18" max="18" width="10.3833333333333" style="187" customWidth="1"/>
    <col min="19" max="19" width="12.1333333333333" style="187" customWidth="1"/>
    <col min="20" max="20" width="11.3833333333333" style="187" customWidth="1"/>
    <col min="21" max="21" width="12.5" style="187" customWidth="1"/>
    <col min="22" max="22" width="13.1333333333333" style="187" customWidth="1"/>
    <col min="23" max="24" width="9.75" style="187" customWidth="1"/>
    <col min="25" max="16383" width="10" style="187"/>
    <col min="16384" max="16384" width="10" style="189"/>
  </cols>
  <sheetData>
    <row r="1" s="187" customFormat="1" ht="34.15" customHeight="1" spans="1:16384">
      <c r="A1" s="173" t="s">
        <v>460</v>
      </c>
      <c r="B1" s="173"/>
      <c r="C1" s="173"/>
      <c r="D1" s="173"/>
      <c r="E1" s="173"/>
      <c r="F1" s="173"/>
      <c r="G1" s="173"/>
      <c r="H1" s="173"/>
      <c r="I1" s="173"/>
      <c r="J1" s="173"/>
      <c r="K1" s="173"/>
      <c r="L1" s="173"/>
      <c r="M1" s="173"/>
      <c r="N1" s="173"/>
      <c r="O1" s="173"/>
      <c r="P1" s="173"/>
      <c r="Q1" s="173"/>
      <c r="R1" s="173"/>
      <c r="S1" s="173"/>
      <c r="T1" s="173"/>
      <c r="U1" s="173"/>
      <c r="V1" s="173"/>
      <c r="XFD1" s="189"/>
    </row>
    <row r="2" s="187" customFormat="1" ht="14.25" customHeight="1" spans="1:16384">
      <c r="A2" s="174"/>
      <c r="B2" s="174"/>
      <c r="C2" s="174"/>
      <c r="D2" s="174"/>
      <c r="E2" s="174"/>
      <c r="F2" s="174"/>
      <c r="H2" s="190"/>
      <c r="I2" s="190"/>
      <c r="J2" s="190"/>
      <c r="K2" s="190"/>
      <c r="L2" s="190"/>
      <c r="M2" s="190"/>
      <c r="O2" s="174"/>
      <c r="S2" s="174"/>
      <c r="T2" s="208"/>
      <c r="V2" s="209" t="s">
        <v>461</v>
      </c>
      <c r="XFD2" s="189"/>
    </row>
    <row r="3" s="188" customFormat="1" ht="18" customHeight="1" spans="1:22">
      <c r="A3" s="68" t="s">
        <v>462</v>
      </c>
      <c r="B3" s="68" t="s">
        <v>463</v>
      </c>
      <c r="C3" s="68"/>
      <c r="D3" s="68"/>
      <c r="E3" s="68"/>
      <c r="F3" s="68"/>
      <c r="G3" s="68"/>
      <c r="H3" s="68"/>
      <c r="I3" s="68"/>
      <c r="J3" s="68"/>
      <c r="K3" s="68"/>
      <c r="L3" s="68"/>
      <c r="M3" s="68"/>
      <c r="N3" s="68"/>
      <c r="O3" s="68"/>
      <c r="P3" s="68"/>
      <c r="Q3" s="178"/>
      <c r="R3" s="178"/>
      <c r="S3" s="178"/>
      <c r="T3" s="178"/>
      <c r="U3" s="68"/>
      <c r="V3" s="68"/>
    </row>
    <row r="4" s="188" customFormat="1" ht="15.75" customHeight="1" spans="1:22">
      <c r="A4" s="68"/>
      <c r="B4" s="68" t="s">
        <v>464</v>
      </c>
      <c r="C4" s="68"/>
      <c r="D4" s="68"/>
      <c r="E4" s="68"/>
      <c r="F4" s="68"/>
      <c r="G4" s="68"/>
      <c r="H4" s="68"/>
      <c r="I4" s="68"/>
      <c r="J4" s="68"/>
      <c r="K4" s="68"/>
      <c r="L4" s="68"/>
      <c r="M4" s="68"/>
      <c r="N4" s="68"/>
      <c r="O4" s="68"/>
      <c r="P4" s="201"/>
      <c r="Q4" s="210" t="s">
        <v>465</v>
      </c>
      <c r="R4" s="211"/>
      <c r="S4" s="211"/>
      <c r="T4" s="212"/>
      <c r="U4" s="213" t="s">
        <v>466</v>
      </c>
      <c r="V4" s="68" t="s">
        <v>459</v>
      </c>
    </row>
    <row r="5" s="188" customFormat="1" ht="27" customHeight="1" spans="1:22">
      <c r="A5" s="68"/>
      <c r="B5" s="68" t="s">
        <v>467</v>
      </c>
      <c r="C5" s="68" t="s">
        <v>468</v>
      </c>
      <c r="D5" s="68"/>
      <c r="E5" s="68"/>
      <c r="F5" s="68"/>
      <c r="G5" s="68"/>
      <c r="H5" s="68"/>
      <c r="I5" s="68"/>
      <c r="J5" s="68"/>
      <c r="K5" s="68"/>
      <c r="L5" s="68"/>
      <c r="M5" s="68"/>
      <c r="N5" s="202" t="s">
        <v>469</v>
      </c>
      <c r="O5" s="203"/>
      <c r="P5" s="203"/>
      <c r="Q5" s="214"/>
      <c r="R5" s="215"/>
      <c r="S5" s="215"/>
      <c r="T5" s="216"/>
      <c r="U5" s="217"/>
      <c r="V5" s="68"/>
    </row>
    <row r="6" s="188" customFormat="1" ht="29" customHeight="1" spans="1:22">
      <c r="A6" s="68"/>
      <c r="B6" s="68"/>
      <c r="C6" s="68" t="s">
        <v>470</v>
      </c>
      <c r="D6" s="68"/>
      <c r="E6" s="68"/>
      <c r="F6" s="68"/>
      <c r="G6" s="68" t="s">
        <v>471</v>
      </c>
      <c r="H6" s="68"/>
      <c r="I6" s="68"/>
      <c r="J6" s="68"/>
      <c r="K6" s="68"/>
      <c r="L6" s="68" t="s">
        <v>472</v>
      </c>
      <c r="M6" s="202" t="s">
        <v>473</v>
      </c>
      <c r="N6" s="204" t="s">
        <v>467</v>
      </c>
      <c r="O6" s="203" t="s">
        <v>474</v>
      </c>
      <c r="P6" s="201" t="s">
        <v>475</v>
      </c>
      <c r="Q6" s="214"/>
      <c r="R6" s="215"/>
      <c r="S6" s="215"/>
      <c r="T6" s="216"/>
      <c r="U6" s="217"/>
      <c r="V6" s="68"/>
    </row>
    <row r="7" s="188" customFormat="1" ht="44.25" customHeight="1" spans="1:22">
      <c r="A7" s="68"/>
      <c r="B7" s="68"/>
      <c r="C7" s="68" t="s">
        <v>72</v>
      </c>
      <c r="D7" s="68" t="s">
        <v>476</v>
      </c>
      <c r="E7" s="68" t="s">
        <v>477</v>
      </c>
      <c r="F7" s="68" t="s">
        <v>478</v>
      </c>
      <c r="G7" s="68" t="s">
        <v>72</v>
      </c>
      <c r="H7" s="68" t="s">
        <v>479</v>
      </c>
      <c r="I7" s="68" t="s">
        <v>480</v>
      </c>
      <c r="J7" s="68" t="s">
        <v>481</v>
      </c>
      <c r="K7" s="68" t="s">
        <v>482</v>
      </c>
      <c r="L7" s="68"/>
      <c r="M7" s="205"/>
      <c r="N7" s="204"/>
      <c r="O7" s="206" t="s">
        <v>483</v>
      </c>
      <c r="P7" s="201" t="s">
        <v>475</v>
      </c>
      <c r="Q7" s="204" t="s">
        <v>467</v>
      </c>
      <c r="R7" s="204" t="s">
        <v>484</v>
      </c>
      <c r="S7" s="204" t="s">
        <v>485</v>
      </c>
      <c r="T7" s="204" t="s">
        <v>486</v>
      </c>
      <c r="U7" s="218"/>
      <c r="V7" s="68"/>
    </row>
    <row r="8" s="188" customFormat="1" ht="17" customHeight="1" spans="1:22">
      <c r="A8" s="191" t="s">
        <v>487</v>
      </c>
      <c r="B8" s="192">
        <f t="shared" ref="B8:K8" si="0">SUM(B9:B75)</f>
        <v>28209.566422</v>
      </c>
      <c r="C8" s="192">
        <f t="shared" si="0"/>
        <v>27128.096422</v>
      </c>
      <c r="D8" s="192">
        <f t="shared" si="0"/>
        <v>6558.2193</v>
      </c>
      <c r="E8" s="192">
        <f t="shared" si="0"/>
        <v>20099.788022</v>
      </c>
      <c r="F8" s="192">
        <f t="shared" si="0"/>
        <v>470.0891</v>
      </c>
      <c r="G8" s="192">
        <f t="shared" si="0"/>
        <v>0</v>
      </c>
      <c r="H8" s="192">
        <f t="shared" si="0"/>
        <v>0</v>
      </c>
      <c r="I8" s="192">
        <f t="shared" si="0"/>
        <v>0</v>
      </c>
      <c r="J8" s="192">
        <f t="shared" si="0"/>
        <v>0</v>
      </c>
      <c r="K8" s="192">
        <f t="shared" si="0"/>
        <v>0</v>
      </c>
      <c r="L8" s="192"/>
      <c r="M8" s="192">
        <f t="shared" ref="M8:V8" si="1">SUM(M9:M75)</f>
        <v>1081.47</v>
      </c>
      <c r="N8" s="207">
        <f t="shared" si="1"/>
        <v>0</v>
      </c>
      <c r="O8" s="192">
        <f t="shared" si="1"/>
        <v>0</v>
      </c>
      <c r="P8" s="192">
        <f t="shared" si="1"/>
        <v>0</v>
      </c>
      <c r="Q8" s="192">
        <f t="shared" si="1"/>
        <v>7443.036029</v>
      </c>
      <c r="R8" s="192">
        <f t="shared" si="1"/>
        <v>206.402029</v>
      </c>
      <c r="S8" s="192">
        <f t="shared" si="1"/>
        <v>944.034</v>
      </c>
      <c r="T8" s="192">
        <f t="shared" si="1"/>
        <v>6292.6</v>
      </c>
      <c r="U8" s="192">
        <f t="shared" si="1"/>
        <v>81165</v>
      </c>
      <c r="V8" s="192">
        <f t="shared" si="1"/>
        <v>116817.602451</v>
      </c>
    </row>
    <row r="9" s="187" customFormat="1" ht="19" customHeight="1" spans="1:16384">
      <c r="A9" s="193" t="s">
        <v>78</v>
      </c>
      <c r="B9" s="194">
        <f t="shared" ref="B9:B71" si="2">SUM(C9,G9,L9,M9,N9)</f>
        <v>896.90756</v>
      </c>
      <c r="C9" s="194">
        <f t="shared" ref="C9:C71" si="3">SUM(D9:F9)</f>
        <v>859.46756</v>
      </c>
      <c r="D9" s="194">
        <v>201.4872</v>
      </c>
      <c r="E9" s="194">
        <v>641.18976</v>
      </c>
      <c r="F9" s="194">
        <v>16.7906</v>
      </c>
      <c r="G9" s="194">
        <f t="shared" ref="G9:G71" si="4">SUM(H9:K9)</f>
        <v>0</v>
      </c>
      <c r="H9" s="194"/>
      <c r="I9" s="194"/>
      <c r="J9" s="194"/>
      <c r="K9" s="194"/>
      <c r="L9" s="194"/>
      <c r="M9" s="194">
        <v>37.44</v>
      </c>
      <c r="N9" s="194">
        <f t="shared" ref="N9:N71" si="5">SUM(O9:P9)</f>
        <v>0</v>
      </c>
      <c r="O9" s="194"/>
      <c r="P9" s="194"/>
      <c r="Q9" s="200">
        <f t="shared" ref="Q9:Q72" si="6">SUM(R9:T9)</f>
        <v>297.88838</v>
      </c>
      <c r="R9" s="200">
        <v>6.62838</v>
      </c>
      <c r="S9" s="200">
        <v>31.26</v>
      </c>
      <c r="T9" s="200">
        <v>260</v>
      </c>
      <c r="U9" s="194">
        <v>90</v>
      </c>
      <c r="V9" s="194">
        <f t="shared" ref="V9:V72" si="7">B9+Q9+U9</f>
        <v>1284.79594</v>
      </c>
      <c r="XFD9" s="189"/>
    </row>
    <row r="10" s="187" customFormat="1" ht="19" customHeight="1" spans="1:16384">
      <c r="A10" s="193" t="s">
        <v>81</v>
      </c>
      <c r="B10" s="194">
        <f t="shared" si="2"/>
        <v>1125.19186</v>
      </c>
      <c r="C10" s="194">
        <f t="shared" si="3"/>
        <v>1114.79186</v>
      </c>
      <c r="D10" s="194">
        <v>298.9932</v>
      </c>
      <c r="E10" s="194">
        <v>790.88256</v>
      </c>
      <c r="F10" s="194">
        <v>24.9161</v>
      </c>
      <c r="G10" s="194">
        <f t="shared" si="4"/>
        <v>0</v>
      </c>
      <c r="H10" s="194"/>
      <c r="I10" s="194"/>
      <c r="J10" s="194"/>
      <c r="K10" s="194"/>
      <c r="L10" s="194"/>
      <c r="M10" s="194">
        <v>10.4</v>
      </c>
      <c r="N10" s="194">
        <f t="shared" si="5"/>
        <v>0</v>
      </c>
      <c r="O10" s="194"/>
      <c r="P10" s="194"/>
      <c r="Q10" s="200">
        <f t="shared" si="6"/>
        <v>359.169611</v>
      </c>
      <c r="R10" s="194">
        <v>9.269611</v>
      </c>
      <c r="S10" s="194">
        <v>54.9</v>
      </c>
      <c r="T10" s="194">
        <v>295</v>
      </c>
      <c r="U10" s="194">
        <v>285</v>
      </c>
      <c r="V10" s="194">
        <f t="shared" si="7"/>
        <v>1769.361471</v>
      </c>
      <c r="XFD10" s="189"/>
    </row>
    <row r="11" s="187" customFormat="1" ht="19" customHeight="1" spans="1:16384">
      <c r="A11" s="193" t="s">
        <v>86</v>
      </c>
      <c r="B11" s="194">
        <f t="shared" si="2"/>
        <v>1185.20156</v>
      </c>
      <c r="C11" s="194">
        <f t="shared" si="3"/>
        <v>1185.20156</v>
      </c>
      <c r="D11" s="194">
        <v>282.7176</v>
      </c>
      <c r="E11" s="194">
        <v>878.92416</v>
      </c>
      <c r="F11" s="194">
        <v>23.5598</v>
      </c>
      <c r="G11" s="194">
        <f t="shared" si="4"/>
        <v>0</v>
      </c>
      <c r="H11" s="194"/>
      <c r="I11" s="194"/>
      <c r="J11" s="194"/>
      <c r="K11" s="194"/>
      <c r="L11" s="194"/>
      <c r="M11" s="194">
        <v>0</v>
      </c>
      <c r="N11" s="194">
        <f t="shared" si="5"/>
        <v>0</v>
      </c>
      <c r="O11" s="194"/>
      <c r="P11" s="194"/>
      <c r="Q11" s="200">
        <f t="shared" si="6"/>
        <v>408.677489</v>
      </c>
      <c r="R11" s="194">
        <v>9.237489</v>
      </c>
      <c r="S11" s="194">
        <v>49.44</v>
      </c>
      <c r="T11" s="194">
        <v>350</v>
      </c>
      <c r="U11" s="194">
        <v>306</v>
      </c>
      <c r="V11" s="194">
        <f t="shared" si="7"/>
        <v>1899.879049</v>
      </c>
      <c r="XFD11" s="189"/>
    </row>
    <row r="12" s="187" customFormat="1" ht="19" customHeight="1" spans="1:16384">
      <c r="A12" s="193" t="s">
        <v>91</v>
      </c>
      <c r="B12" s="194">
        <f t="shared" si="2"/>
        <v>1073.37968</v>
      </c>
      <c r="C12" s="194">
        <f t="shared" si="3"/>
        <v>1051.66968</v>
      </c>
      <c r="D12" s="194">
        <v>297.2232</v>
      </c>
      <c r="E12" s="194">
        <v>729.67788</v>
      </c>
      <c r="F12" s="194">
        <v>24.7686</v>
      </c>
      <c r="G12" s="194">
        <f t="shared" si="4"/>
        <v>0</v>
      </c>
      <c r="H12" s="194"/>
      <c r="I12" s="194"/>
      <c r="J12" s="194"/>
      <c r="K12" s="194"/>
      <c r="L12" s="194"/>
      <c r="M12" s="194">
        <v>21.71</v>
      </c>
      <c r="N12" s="194">
        <f t="shared" si="5"/>
        <v>0</v>
      </c>
      <c r="O12" s="194"/>
      <c r="P12" s="194"/>
      <c r="Q12" s="200">
        <f t="shared" si="6"/>
        <v>329.280121</v>
      </c>
      <c r="R12" s="194">
        <v>8.972121</v>
      </c>
      <c r="S12" s="194">
        <v>55.308</v>
      </c>
      <c r="T12" s="194">
        <v>265</v>
      </c>
      <c r="U12" s="194">
        <v>215</v>
      </c>
      <c r="V12" s="194">
        <f t="shared" si="7"/>
        <v>1617.659801</v>
      </c>
      <c r="XFD12" s="189"/>
    </row>
    <row r="13" s="187" customFormat="1" ht="19" customHeight="1" spans="1:16384">
      <c r="A13" s="193" t="s">
        <v>93</v>
      </c>
      <c r="B13" s="194">
        <f t="shared" si="2"/>
        <v>3192.45116</v>
      </c>
      <c r="C13" s="194">
        <f t="shared" si="3"/>
        <v>2635.66116</v>
      </c>
      <c r="D13" s="194">
        <v>613.8288</v>
      </c>
      <c r="E13" s="194">
        <v>1970.67996</v>
      </c>
      <c r="F13" s="194">
        <v>51.1524</v>
      </c>
      <c r="G13" s="194">
        <f t="shared" si="4"/>
        <v>0</v>
      </c>
      <c r="H13" s="194"/>
      <c r="I13" s="194"/>
      <c r="J13" s="194"/>
      <c r="K13" s="194"/>
      <c r="L13" s="194"/>
      <c r="M13" s="194">
        <v>556.79</v>
      </c>
      <c r="N13" s="194">
        <f t="shared" si="5"/>
        <v>0</v>
      </c>
      <c r="O13" s="194"/>
      <c r="P13" s="194"/>
      <c r="Q13" s="200">
        <f t="shared" si="6"/>
        <v>870.437082</v>
      </c>
      <c r="R13" s="194">
        <v>20.077082</v>
      </c>
      <c r="S13" s="194">
        <v>105.36</v>
      </c>
      <c r="T13" s="194">
        <v>745</v>
      </c>
      <c r="U13" s="194">
        <v>4000</v>
      </c>
      <c r="V13" s="194">
        <f t="shared" si="7"/>
        <v>8062.888242</v>
      </c>
      <c r="XFD13" s="189"/>
    </row>
    <row r="14" s="187" customFormat="1" ht="19" customHeight="1" spans="1:16384">
      <c r="A14" s="193" t="s">
        <v>95</v>
      </c>
      <c r="B14" s="194">
        <f t="shared" si="2"/>
        <v>487.41384</v>
      </c>
      <c r="C14" s="194">
        <f t="shared" si="3"/>
        <v>487.41384</v>
      </c>
      <c r="D14" s="194">
        <v>112.6584</v>
      </c>
      <c r="E14" s="194">
        <v>365.36724</v>
      </c>
      <c r="F14" s="194">
        <v>9.3882</v>
      </c>
      <c r="G14" s="194">
        <f t="shared" si="4"/>
        <v>0</v>
      </c>
      <c r="H14" s="194"/>
      <c r="I14" s="194"/>
      <c r="J14" s="194"/>
      <c r="K14" s="194"/>
      <c r="L14" s="194"/>
      <c r="M14" s="194">
        <v>0</v>
      </c>
      <c r="N14" s="194">
        <f t="shared" si="5"/>
        <v>0</v>
      </c>
      <c r="O14" s="194"/>
      <c r="P14" s="194"/>
      <c r="Q14" s="200">
        <f t="shared" si="6"/>
        <v>85.780691</v>
      </c>
      <c r="R14" s="194">
        <v>3.680691</v>
      </c>
      <c r="S14" s="194">
        <v>17.7</v>
      </c>
      <c r="T14" s="194">
        <v>64.4</v>
      </c>
      <c r="U14" s="194">
        <v>345</v>
      </c>
      <c r="V14" s="194">
        <f t="shared" si="7"/>
        <v>918.194531</v>
      </c>
      <c r="XFD14" s="189"/>
    </row>
    <row r="15" s="187" customFormat="1" ht="19" customHeight="1" spans="1:16384">
      <c r="A15" s="193" t="s">
        <v>99</v>
      </c>
      <c r="B15" s="194">
        <f t="shared" si="2"/>
        <v>1115.08862</v>
      </c>
      <c r="C15" s="194">
        <f t="shared" si="3"/>
        <v>1067.24862</v>
      </c>
      <c r="D15" s="194">
        <v>250.002</v>
      </c>
      <c r="E15" s="194">
        <v>796.41312</v>
      </c>
      <c r="F15" s="194">
        <v>20.8335</v>
      </c>
      <c r="G15" s="194">
        <f t="shared" si="4"/>
        <v>0</v>
      </c>
      <c r="H15" s="194"/>
      <c r="I15" s="194"/>
      <c r="J15" s="194"/>
      <c r="K15" s="194"/>
      <c r="L15" s="194"/>
      <c r="M15" s="194">
        <v>47.84</v>
      </c>
      <c r="N15" s="194">
        <f t="shared" si="5"/>
        <v>0</v>
      </c>
      <c r="O15" s="194"/>
      <c r="P15" s="194"/>
      <c r="Q15" s="200">
        <f t="shared" si="6"/>
        <v>304.78162</v>
      </c>
      <c r="R15" s="194">
        <v>8.32162</v>
      </c>
      <c r="S15" s="194">
        <v>44.46</v>
      </c>
      <c r="T15" s="194">
        <v>252</v>
      </c>
      <c r="U15" s="194">
        <v>934</v>
      </c>
      <c r="V15" s="194">
        <f t="shared" si="7"/>
        <v>2353.87024</v>
      </c>
      <c r="XFD15" s="189"/>
    </row>
    <row r="16" s="187" customFormat="1" ht="19" customHeight="1" spans="1:16384">
      <c r="A16" s="193" t="s">
        <v>97</v>
      </c>
      <c r="B16" s="194">
        <f t="shared" si="2"/>
        <v>628.43064</v>
      </c>
      <c r="C16" s="194">
        <f t="shared" si="3"/>
        <v>612.44064</v>
      </c>
      <c r="D16" s="194">
        <v>146.6424</v>
      </c>
      <c r="E16" s="194">
        <v>453.57804</v>
      </c>
      <c r="F16" s="194">
        <v>12.2202</v>
      </c>
      <c r="G16" s="194">
        <f t="shared" si="4"/>
        <v>0</v>
      </c>
      <c r="H16" s="194"/>
      <c r="I16" s="194"/>
      <c r="J16" s="194"/>
      <c r="K16" s="194"/>
      <c r="L16" s="194"/>
      <c r="M16" s="194">
        <v>15.99</v>
      </c>
      <c r="N16" s="194">
        <f t="shared" si="5"/>
        <v>0</v>
      </c>
      <c r="O16" s="194"/>
      <c r="P16" s="194"/>
      <c r="Q16" s="200">
        <f t="shared" si="6"/>
        <v>106.704869</v>
      </c>
      <c r="R16" s="194">
        <v>4.784869</v>
      </c>
      <c r="S16" s="194">
        <v>25.32</v>
      </c>
      <c r="T16" s="194">
        <v>76.6</v>
      </c>
      <c r="U16" s="194"/>
      <c r="V16" s="194">
        <f t="shared" si="7"/>
        <v>735.135509</v>
      </c>
      <c r="XFD16" s="189"/>
    </row>
    <row r="17" s="187" customFormat="1" ht="19" customHeight="1" spans="1:16384">
      <c r="A17" s="193" t="s">
        <v>126</v>
      </c>
      <c r="B17" s="194">
        <f t="shared" si="2"/>
        <v>98.56694</v>
      </c>
      <c r="C17" s="194">
        <f t="shared" si="3"/>
        <v>93.36694</v>
      </c>
      <c r="D17" s="194">
        <v>24.7836</v>
      </c>
      <c r="E17" s="194">
        <v>66.51804</v>
      </c>
      <c r="F17" s="194">
        <v>2.0653</v>
      </c>
      <c r="G17" s="194">
        <f t="shared" si="4"/>
        <v>0</v>
      </c>
      <c r="H17" s="194"/>
      <c r="I17" s="194"/>
      <c r="J17" s="194"/>
      <c r="K17" s="194"/>
      <c r="L17" s="194"/>
      <c r="M17" s="194">
        <v>5.2</v>
      </c>
      <c r="N17" s="194">
        <f t="shared" si="5"/>
        <v>0</v>
      </c>
      <c r="O17" s="194"/>
      <c r="P17" s="194"/>
      <c r="Q17" s="200">
        <f t="shared" si="6"/>
        <v>5.149385</v>
      </c>
      <c r="R17" s="194">
        <v>0.769385</v>
      </c>
      <c r="S17" s="194">
        <v>4.38</v>
      </c>
      <c r="T17" s="194"/>
      <c r="U17" s="194"/>
      <c r="V17" s="194">
        <f t="shared" si="7"/>
        <v>103.716325</v>
      </c>
      <c r="XFD17" s="189"/>
    </row>
    <row r="18" s="187" customFormat="1" ht="19" customHeight="1" spans="1:16384">
      <c r="A18" s="193" t="s">
        <v>122</v>
      </c>
      <c r="B18" s="194">
        <f t="shared" si="2"/>
        <v>131.44676</v>
      </c>
      <c r="C18" s="194">
        <f t="shared" si="3"/>
        <v>125.85676</v>
      </c>
      <c r="D18" s="194">
        <v>32.4264</v>
      </c>
      <c r="E18" s="194">
        <v>90.72816</v>
      </c>
      <c r="F18" s="194">
        <v>2.7022</v>
      </c>
      <c r="G18" s="194">
        <f t="shared" si="4"/>
        <v>0</v>
      </c>
      <c r="H18" s="194"/>
      <c r="I18" s="194"/>
      <c r="J18" s="194"/>
      <c r="K18" s="194"/>
      <c r="L18" s="194"/>
      <c r="M18" s="194">
        <v>5.59</v>
      </c>
      <c r="N18" s="194">
        <f t="shared" si="5"/>
        <v>0</v>
      </c>
      <c r="O18" s="194"/>
      <c r="P18" s="194"/>
      <c r="Q18" s="200">
        <f t="shared" si="6"/>
        <v>6.413451</v>
      </c>
      <c r="R18" s="194">
        <v>1.013451</v>
      </c>
      <c r="S18" s="194">
        <v>5.4</v>
      </c>
      <c r="T18" s="194"/>
      <c r="U18" s="194"/>
      <c r="V18" s="194">
        <f t="shared" si="7"/>
        <v>137.860211</v>
      </c>
      <c r="XFD18" s="189"/>
    </row>
    <row r="19" s="187" customFormat="1" ht="19" customHeight="1" spans="1:16384">
      <c r="A19" s="193" t="s">
        <v>124</v>
      </c>
      <c r="B19" s="194">
        <f t="shared" si="2"/>
        <v>30.90864</v>
      </c>
      <c r="C19" s="194">
        <f t="shared" si="3"/>
        <v>30.90864</v>
      </c>
      <c r="D19" s="194">
        <v>9.4524</v>
      </c>
      <c r="E19" s="194">
        <v>21.45624</v>
      </c>
      <c r="F19" s="194">
        <v>0</v>
      </c>
      <c r="G19" s="194">
        <f t="shared" si="4"/>
        <v>0</v>
      </c>
      <c r="H19" s="194"/>
      <c r="I19" s="194"/>
      <c r="J19" s="194"/>
      <c r="K19" s="194"/>
      <c r="L19" s="194"/>
      <c r="M19" s="194">
        <v>0</v>
      </c>
      <c r="N19" s="194">
        <f t="shared" si="5"/>
        <v>0</v>
      </c>
      <c r="O19" s="194"/>
      <c r="P19" s="194"/>
      <c r="Q19" s="200">
        <f t="shared" si="6"/>
        <v>0.219703</v>
      </c>
      <c r="R19" s="194">
        <v>0.219703</v>
      </c>
      <c r="S19" s="194">
        <v>0</v>
      </c>
      <c r="T19" s="194"/>
      <c r="U19" s="194"/>
      <c r="V19" s="194">
        <f t="shared" si="7"/>
        <v>31.128343</v>
      </c>
      <c r="XFD19" s="189"/>
    </row>
    <row r="20" s="187" customFormat="1" ht="19" customHeight="1" spans="1:16384">
      <c r="A20" s="193" t="s">
        <v>101</v>
      </c>
      <c r="B20" s="194">
        <f t="shared" si="2"/>
        <v>327.42828</v>
      </c>
      <c r="C20" s="194">
        <f t="shared" si="3"/>
        <v>327.42828</v>
      </c>
      <c r="D20" s="194">
        <v>80.5896</v>
      </c>
      <c r="E20" s="194">
        <v>240.12288</v>
      </c>
      <c r="F20" s="194">
        <v>6.7158</v>
      </c>
      <c r="G20" s="194">
        <f t="shared" si="4"/>
        <v>0</v>
      </c>
      <c r="H20" s="194"/>
      <c r="I20" s="194"/>
      <c r="J20" s="194"/>
      <c r="K20" s="194"/>
      <c r="L20" s="194"/>
      <c r="M20" s="194">
        <v>0</v>
      </c>
      <c r="N20" s="194">
        <f t="shared" si="5"/>
        <v>0</v>
      </c>
      <c r="O20" s="194"/>
      <c r="P20" s="194"/>
      <c r="Q20" s="200">
        <f t="shared" si="6"/>
        <v>77.561901</v>
      </c>
      <c r="R20" s="194">
        <v>2.561901</v>
      </c>
      <c r="S20" s="194">
        <v>12.6</v>
      </c>
      <c r="T20" s="194">
        <v>62.4</v>
      </c>
      <c r="U20" s="194">
        <v>145</v>
      </c>
      <c r="V20" s="194">
        <f t="shared" si="7"/>
        <v>549.990181</v>
      </c>
      <c r="XFD20" s="189"/>
    </row>
    <row r="21" s="187" customFormat="1" ht="19" customHeight="1" spans="1:16384">
      <c r="A21" s="193" t="s">
        <v>103</v>
      </c>
      <c r="B21" s="194">
        <f t="shared" si="2"/>
        <v>228.55142</v>
      </c>
      <c r="C21" s="194">
        <f t="shared" si="3"/>
        <v>223.35142</v>
      </c>
      <c r="D21" s="194">
        <v>50.0916</v>
      </c>
      <c r="E21" s="194">
        <v>169.08552</v>
      </c>
      <c r="F21" s="194">
        <v>4.1743</v>
      </c>
      <c r="G21" s="194">
        <f t="shared" si="4"/>
        <v>0</v>
      </c>
      <c r="H21" s="194"/>
      <c r="I21" s="194"/>
      <c r="J21" s="194"/>
      <c r="K21" s="194"/>
      <c r="L21" s="194"/>
      <c r="M21" s="194">
        <v>5.2</v>
      </c>
      <c r="N21" s="194">
        <f t="shared" si="5"/>
        <v>0</v>
      </c>
      <c r="O21" s="194"/>
      <c r="P21" s="194"/>
      <c r="Q21" s="200">
        <f t="shared" si="6"/>
        <v>40.829638</v>
      </c>
      <c r="R21" s="194">
        <v>1.669638</v>
      </c>
      <c r="S21" s="194">
        <v>8.16</v>
      </c>
      <c r="T21" s="194">
        <v>31</v>
      </c>
      <c r="U21" s="194">
        <v>20</v>
      </c>
      <c r="V21" s="194">
        <f t="shared" si="7"/>
        <v>289.381058</v>
      </c>
      <c r="XFD21" s="189"/>
    </row>
    <row r="22" s="187" customFormat="1" ht="19" customHeight="1" spans="1:16384">
      <c r="A22" s="193" t="s">
        <v>105</v>
      </c>
      <c r="B22" s="194">
        <f t="shared" si="2"/>
        <v>253.48468</v>
      </c>
      <c r="C22" s="194">
        <f t="shared" si="3"/>
        <v>253.48468</v>
      </c>
      <c r="D22" s="194">
        <v>61.9392</v>
      </c>
      <c r="E22" s="194">
        <v>186.38388</v>
      </c>
      <c r="F22" s="194">
        <v>5.1616</v>
      </c>
      <c r="G22" s="194">
        <f t="shared" si="4"/>
        <v>0</v>
      </c>
      <c r="H22" s="194"/>
      <c r="I22" s="194"/>
      <c r="J22" s="194"/>
      <c r="K22" s="194"/>
      <c r="L22" s="194"/>
      <c r="M22" s="194">
        <v>0</v>
      </c>
      <c r="N22" s="194">
        <f t="shared" si="5"/>
        <v>0</v>
      </c>
      <c r="O22" s="194"/>
      <c r="P22" s="194"/>
      <c r="Q22" s="200">
        <f t="shared" si="6"/>
        <v>63.393869</v>
      </c>
      <c r="R22" s="194">
        <v>1.953869</v>
      </c>
      <c r="S22" s="194">
        <v>9.24</v>
      </c>
      <c r="T22" s="194">
        <v>52.2</v>
      </c>
      <c r="U22" s="194">
        <v>45</v>
      </c>
      <c r="V22" s="194">
        <f t="shared" si="7"/>
        <v>361.878549</v>
      </c>
      <c r="XFD22" s="189"/>
    </row>
    <row r="23" s="187" customFormat="1" ht="19" customHeight="1" spans="1:16384">
      <c r="A23" s="193" t="s">
        <v>107</v>
      </c>
      <c r="B23" s="194">
        <f t="shared" si="2"/>
        <v>86.78904</v>
      </c>
      <c r="C23" s="194">
        <f t="shared" si="3"/>
        <v>86.78904</v>
      </c>
      <c r="D23" s="194">
        <v>22.4148</v>
      </c>
      <c r="E23" s="194">
        <v>64.37424</v>
      </c>
      <c r="F23" s="194">
        <v>0</v>
      </c>
      <c r="G23" s="194">
        <f t="shared" si="4"/>
        <v>0</v>
      </c>
      <c r="H23" s="194"/>
      <c r="I23" s="194"/>
      <c r="J23" s="194"/>
      <c r="K23" s="194"/>
      <c r="L23" s="194"/>
      <c r="M23" s="194">
        <v>0</v>
      </c>
      <c r="N23" s="194">
        <f t="shared" si="5"/>
        <v>0</v>
      </c>
      <c r="O23" s="194"/>
      <c r="P23" s="194"/>
      <c r="Q23" s="200">
        <f t="shared" si="6"/>
        <v>24.787867</v>
      </c>
      <c r="R23" s="194">
        <v>0.587867</v>
      </c>
      <c r="S23" s="194">
        <v>0</v>
      </c>
      <c r="T23" s="194">
        <v>24.2</v>
      </c>
      <c r="U23" s="194">
        <v>20</v>
      </c>
      <c r="V23" s="194">
        <f t="shared" si="7"/>
        <v>131.576907</v>
      </c>
      <c r="XFD23" s="189"/>
    </row>
    <row r="24" s="187" customFormat="1" ht="19" customHeight="1" spans="1:16384">
      <c r="A24" s="193" t="s">
        <v>109</v>
      </c>
      <c r="B24" s="194">
        <f t="shared" si="2"/>
        <v>675.46054</v>
      </c>
      <c r="C24" s="194">
        <f t="shared" si="3"/>
        <v>653.62054</v>
      </c>
      <c r="D24" s="194">
        <v>148.2276</v>
      </c>
      <c r="E24" s="194">
        <v>493.04064</v>
      </c>
      <c r="F24" s="194">
        <v>12.3523</v>
      </c>
      <c r="G24" s="194">
        <f t="shared" si="4"/>
        <v>0</v>
      </c>
      <c r="H24" s="194"/>
      <c r="I24" s="194"/>
      <c r="J24" s="194"/>
      <c r="K24" s="194"/>
      <c r="L24" s="194"/>
      <c r="M24" s="194">
        <v>21.84</v>
      </c>
      <c r="N24" s="194">
        <f t="shared" si="5"/>
        <v>0</v>
      </c>
      <c r="O24" s="194"/>
      <c r="P24" s="194"/>
      <c r="Q24" s="200">
        <f t="shared" si="6"/>
        <v>169.169176</v>
      </c>
      <c r="R24" s="194">
        <v>4.749176</v>
      </c>
      <c r="S24" s="194">
        <v>24.42</v>
      </c>
      <c r="T24" s="194">
        <v>140</v>
      </c>
      <c r="U24" s="194">
        <v>255</v>
      </c>
      <c r="V24" s="194">
        <f t="shared" si="7"/>
        <v>1099.629716</v>
      </c>
      <c r="XFD24" s="189"/>
    </row>
    <row r="25" s="187" customFormat="1" ht="19" customHeight="1" spans="1:16384">
      <c r="A25" s="193" t="s">
        <v>88</v>
      </c>
      <c r="B25" s="194">
        <f t="shared" si="2"/>
        <v>43.46844</v>
      </c>
      <c r="C25" s="194">
        <f t="shared" si="3"/>
        <v>43.46844</v>
      </c>
      <c r="D25" s="194">
        <v>9.7836</v>
      </c>
      <c r="E25" s="194">
        <v>33.68484</v>
      </c>
      <c r="F25" s="194">
        <v>0</v>
      </c>
      <c r="G25" s="194">
        <f t="shared" si="4"/>
        <v>0</v>
      </c>
      <c r="H25" s="194"/>
      <c r="I25" s="194"/>
      <c r="J25" s="194"/>
      <c r="K25" s="194"/>
      <c r="L25" s="194"/>
      <c r="M25" s="194">
        <v>0</v>
      </c>
      <c r="N25" s="194">
        <f t="shared" si="5"/>
        <v>0</v>
      </c>
      <c r="O25" s="194"/>
      <c r="P25" s="194"/>
      <c r="Q25" s="200">
        <f t="shared" si="6"/>
        <v>6.29482</v>
      </c>
      <c r="R25" s="194">
        <v>0.29482</v>
      </c>
      <c r="S25" s="194">
        <v>0</v>
      </c>
      <c r="T25" s="194">
        <v>6</v>
      </c>
      <c r="U25" s="194">
        <v>18</v>
      </c>
      <c r="V25" s="194">
        <f t="shared" si="7"/>
        <v>67.76326</v>
      </c>
      <c r="XFD25" s="189"/>
    </row>
    <row r="26" s="187" customFormat="1" ht="19" customHeight="1" spans="1:16384">
      <c r="A26" s="193" t="s">
        <v>111</v>
      </c>
      <c r="B26" s="194">
        <f t="shared" si="2"/>
        <v>30.49344</v>
      </c>
      <c r="C26" s="194">
        <f t="shared" si="3"/>
        <v>30.49344</v>
      </c>
      <c r="D26" s="194">
        <v>6.624</v>
      </c>
      <c r="E26" s="194">
        <v>23.86944</v>
      </c>
      <c r="F26" s="194">
        <v>0</v>
      </c>
      <c r="G26" s="194">
        <f t="shared" si="4"/>
        <v>0</v>
      </c>
      <c r="H26" s="194"/>
      <c r="I26" s="194"/>
      <c r="J26" s="194"/>
      <c r="K26" s="194"/>
      <c r="L26" s="194"/>
      <c r="M26" s="194">
        <v>0</v>
      </c>
      <c r="N26" s="194">
        <f t="shared" si="5"/>
        <v>0</v>
      </c>
      <c r="O26" s="194"/>
      <c r="P26" s="194"/>
      <c r="Q26" s="200">
        <f t="shared" si="6"/>
        <v>60.214721</v>
      </c>
      <c r="R26" s="194">
        <v>0.214721</v>
      </c>
      <c r="S26" s="194">
        <v>0</v>
      </c>
      <c r="T26" s="194">
        <v>60</v>
      </c>
      <c r="U26" s="194"/>
      <c r="V26" s="194">
        <f t="shared" si="7"/>
        <v>90.708161</v>
      </c>
      <c r="XFD26" s="189"/>
    </row>
    <row r="27" s="187" customFormat="1" ht="19" customHeight="1" spans="1:16384">
      <c r="A27" s="193" t="s">
        <v>113</v>
      </c>
      <c r="B27" s="194">
        <f t="shared" si="2"/>
        <v>244.67112</v>
      </c>
      <c r="C27" s="194">
        <f t="shared" si="3"/>
        <v>244.67112</v>
      </c>
      <c r="D27" s="194">
        <v>55.4904</v>
      </c>
      <c r="E27" s="194">
        <v>184.55652</v>
      </c>
      <c r="F27" s="194">
        <v>4.6242</v>
      </c>
      <c r="G27" s="194">
        <f t="shared" si="4"/>
        <v>0</v>
      </c>
      <c r="H27" s="194"/>
      <c r="I27" s="194"/>
      <c r="J27" s="194"/>
      <c r="K27" s="194"/>
      <c r="L27" s="194"/>
      <c r="M27" s="194">
        <v>0</v>
      </c>
      <c r="N27" s="194">
        <f t="shared" si="5"/>
        <v>0</v>
      </c>
      <c r="O27" s="194"/>
      <c r="P27" s="194"/>
      <c r="Q27" s="200">
        <f t="shared" si="6"/>
        <v>160.854484</v>
      </c>
      <c r="R27" s="194">
        <v>1.854484</v>
      </c>
      <c r="S27" s="194">
        <v>9</v>
      </c>
      <c r="T27" s="194">
        <v>150</v>
      </c>
      <c r="U27" s="194">
        <v>89</v>
      </c>
      <c r="V27" s="194">
        <f t="shared" si="7"/>
        <v>494.525604</v>
      </c>
      <c r="XFD27" s="189"/>
    </row>
    <row r="28" s="187" customFormat="1" ht="19" customHeight="1" spans="1:16384">
      <c r="A28" s="193" t="s">
        <v>115</v>
      </c>
      <c r="B28" s="194">
        <f t="shared" si="2"/>
        <v>254.5163</v>
      </c>
      <c r="C28" s="194">
        <f t="shared" si="3"/>
        <v>243.7263</v>
      </c>
      <c r="D28" s="194">
        <v>57.7548</v>
      </c>
      <c r="E28" s="194">
        <v>185.9715</v>
      </c>
      <c r="F28" s="194">
        <v>0</v>
      </c>
      <c r="G28" s="194">
        <f t="shared" si="4"/>
        <v>0</v>
      </c>
      <c r="H28" s="194"/>
      <c r="I28" s="194"/>
      <c r="J28" s="194"/>
      <c r="K28" s="194"/>
      <c r="L28" s="194"/>
      <c r="M28" s="194">
        <v>10.79</v>
      </c>
      <c r="N28" s="194">
        <f t="shared" si="5"/>
        <v>0</v>
      </c>
      <c r="O28" s="194"/>
      <c r="P28" s="194"/>
      <c r="Q28" s="200">
        <f t="shared" si="6"/>
        <v>54.905765</v>
      </c>
      <c r="R28" s="194">
        <v>1.905765</v>
      </c>
      <c r="S28" s="194">
        <v>9.6</v>
      </c>
      <c r="T28" s="194">
        <v>43.4</v>
      </c>
      <c r="U28" s="194">
        <v>55</v>
      </c>
      <c r="V28" s="194">
        <f t="shared" si="7"/>
        <v>364.422065</v>
      </c>
      <c r="XFD28" s="189"/>
    </row>
    <row r="29" s="187" customFormat="1" ht="19" customHeight="1" spans="1:16384">
      <c r="A29" s="193" t="s">
        <v>117</v>
      </c>
      <c r="B29" s="194">
        <f t="shared" si="2"/>
        <v>43.07463</v>
      </c>
      <c r="C29" s="194">
        <f t="shared" si="3"/>
        <v>43.07463</v>
      </c>
      <c r="D29" s="194">
        <v>19.902</v>
      </c>
      <c r="E29" s="194">
        <v>23.17263</v>
      </c>
      <c r="F29" s="194">
        <v>0</v>
      </c>
      <c r="G29" s="194">
        <f t="shared" si="4"/>
        <v>0</v>
      </c>
      <c r="H29" s="194"/>
      <c r="I29" s="194"/>
      <c r="J29" s="194"/>
      <c r="K29" s="194"/>
      <c r="L29" s="194"/>
      <c r="M29" s="194">
        <v>0</v>
      </c>
      <c r="N29" s="194">
        <f t="shared" si="5"/>
        <v>0</v>
      </c>
      <c r="O29" s="194"/>
      <c r="P29" s="194"/>
      <c r="Q29" s="200">
        <f t="shared" si="6"/>
        <v>14.516783</v>
      </c>
      <c r="R29" s="194">
        <v>0.516783</v>
      </c>
      <c r="S29" s="194">
        <v>0</v>
      </c>
      <c r="T29" s="194">
        <v>14</v>
      </c>
      <c r="U29" s="194"/>
      <c r="V29" s="194">
        <f t="shared" si="7"/>
        <v>57.591413</v>
      </c>
      <c r="XFD29" s="189"/>
    </row>
    <row r="30" s="187" customFormat="1" ht="19" customHeight="1" spans="1:16384">
      <c r="A30" s="193" t="s">
        <v>120</v>
      </c>
      <c r="B30" s="194">
        <f t="shared" si="2"/>
        <v>232.24414</v>
      </c>
      <c r="C30" s="194">
        <f t="shared" si="3"/>
        <v>224.18414</v>
      </c>
      <c r="D30" s="194">
        <v>57.4764</v>
      </c>
      <c r="E30" s="194">
        <v>161.91804</v>
      </c>
      <c r="F30" s="194">
        <v>4.7897</v>
      </c>
      <c r="G30" s="194">
        <f t="shared" si="4"/>
        <v>0</v>
      </c>
      <c r="H30" s="194"/>
      <c r="I30" s="194"/>
      <c r="J30" s="194"/>
      <c r="K30" s="194"/>
      <c r="L30" s="194"/>
      <c r="M30" s="194">
        <v>8.06</v>
      </c>
      <c r="N30" s="194">
        <f t="shared" si="5"/>
        <v>0</v>
      </c>
      <c r="O30" s="194"/>
      <c r="P30" s="194"/>
      <c r="Q30" s="200">
        <f t="shared" si="6"/>
        <v>52.997048</v>
      </c>
      <c r="R30" s="194">
        <v>1.737048</v>
      </c>
      <c r="S30" s="194">
        <v>7.26</v>
      </c>
      <c r="T30" s="194">
        <v>44</v>
      </c>
      <c r="U30" s="194">
        <v>50</v>
      </c>
      <c r="V30" s="194">
        <f t="shared" si="7"/>
        <v>335.241188</v>
      </c>
      <c r="XFD30" s="189"/>
    </row>
    <row r="31" s="187" customFormat="1" ht="19" customHeight="1" spans="1:16384">
      <c r="A31" s="193" t="s">
        <v>128</v>
      </c>
      <c r="B31" s="194">
        <f t="shared" si="2"/>
        <v>333.13776</v>
      </c>
      <c r="C31" s="194">
        <f t="shared" si="3"/>
        <v>327.67776</v>
      </c>
      <c r="D31" s="194">
        <v>81.7524</v>
      </c>
      <c r="E31" s="194">
        <v>245.92536</v>
      </c>
      <c r="F31" s="194">
        <v>0</v>
      </c>
      <c r="G31" s="194">
        <f t="shared" si="4"/>
        <v>0</v>
      </c>
      <c r="H31" s="194"/>
      <c r="I31" s="194"/>
      <c r="J31" s="194"/>
      <c r="K31" s="194"/>
      <c r="L31" s="194"/>
      <c r="M31" s="194">
        <v>5.46</v>
      </c>
      <c r="N31" s="194">
        <f t="shared" si="5"/>
        <v>0</v>
      </c>
      <c r="O31" s="194"/>
      <c r="P31" s="194"/>
      <c r="Q31" s="200">
        <f t="shared" si="6"/>
        <v>78.752363</v>
      </c>
      <c r="R31" s="194">
        <v>2.432363</v>
      </c>
      <c r="S31" s="194">
        <v>7.32</v>
      </c>
      <c r="T31" s="194">
        <v>69</v>
      </c>
      <c r="U31" s="194">
        <v>350</v>
      </c>
      <c r="V31" s="194">
        <f t="shared" si="7"/>
        <v>761.890123</v>
      </c>
      <c r="XFD31" s="189"/>
    </row>
    <row r="32" s="187" customFormat="1" ht="19" customHeight="1" spans="1:16384">
      <c r="A32" s="193" t="s">
        <v>130</v>
      </c>
      <c r="B32" s="194">
        <f t="shared" si="2"/>
        <v>172.89926</v>
      </c>
      <c r="C32" s="194">
        <f t="shared" si="3"/>
        <v>167.56926</v>
      </c>
      <c r="D32" s="194">
        <v>39.5316</v>
      </c>
      <c r="E32" s="194">
        <v>124.74336</v>
      </c>
      <c r="F32" s="194">
        <v>3.2943</v>
      </c>
      <c r="G32" s="194">
        <f t="shared" si="4"/>
        <v>0</v>
      </c>
      <c r="H32" s="194"/>
      <c r="I32" s="194"/>
      <c r="J32" s="194"/>
      <c r="K32" s="194"/>
      <c r="L32" s="194"/>
      <c r="M32" s="194">
        <v>5.33</v>
      </c>
      <c r="N32" s="194">
        <f t="shared" si="5"/>
        <v>0</v>
      </c>
      <c r="O32" s="194"/>
      <c r="P32" s="194"/>
      <c r="Q32" s="200">
        <f t="shared" si="6"/>
        <v>42.955214</v>
      </c>
      <c r="R32" s="194">
        <v>1.295214</v>
      </c>
      <c r="S32" s="194">
        <v>6.66</v>
      </c>
      <c r="T32" s="194">
        <v>35</v>
      </c>
      <c r="U32" s="194">
        <v>60</v>
      </c>
      <c r="V32" s="194">
        <f t="shared" si="7"/>
        <v>275.854474</v>
      </c>
      <c r="XFD32" s="189"/>
    </row>
    <row r="33" s="187" customFormat="1" ht="19" customHeight="1" spans="1:16384">
      <c r="A33" s="193" t="s">
        <v>132</v>
      </c>
      <c r="B33" s="194">
        <f t="shared" si="2"/>
        <v>34.25874</v>
      </c>
      <c r="C33" s="194">
        <f t="shared" si="3"/>
        <v>34.25874</v>
      </c>
      <c r="D33" s="194">
        <v>8.6508</v>
      </c>
      <c r="E33" s="194">
        <v>24.88704</v>
      </c>
      <c r="F33" s="194">
        <v>0.7209</v>
      </c>
      <c r="G33" s="194">
        <f t="shared" si="4"/>
        <v>0</v>
      </c>
      <c r="H33" s="194"/>
      <c r="I33" s="194"/>
      <c r="J33" s="194"/>
      <c r="K33" s="194"/>
      <c r="L33" s="194"/>
      <c r="M33" s="194">
        <v>0</v>
      </c>
      <c r="N33" s="194">
        <f t="shared" si="5"/>
        <v>0</v>
      </c>
      <c r="O33" s="194"/>
      <c r="P33" s="194"/>
      <c r="Q33" s="200">
        <f t="shared" si="6"/>
        <v>41.587094</v>
      </c>
      <c r="R33" s="194">
        <v>0.267094</v>
      </c>
      <c r="S33" s="194">
        <v>1.32</v>
      </c>
      <c r="T33" s="194">
        <v>40</v>
      </c>
      <c r="U33" s="194"/>
      <c r="V33" s="194">
        <f t="shared" si="7"/>
        <v>75.845834</v>
      </c>
      <c r="XFD33" s="189"/>
    </row>
    <row r="34" s="187" customFormat="1" ht="19" customHeight="1" spans="1:16384">
      <c r="A34" s="193" t="s">
        <v>134</v>
      </c>
      <c r="B34" s="194">
        <f t="shared" si="2"/>
        <v>11.5738</v>
      </c>
      <c r="C34" s="194">
        <f t="shared" si="3"/>
        <v>11.5738</v>
      </c>
      <c r="D34" s="194">
        <v>2.136</v>
      </c>
      <c r="E34" s="194">
        <v>9.2598</v>
      </c>
      <c r="F34" s="194">
        <v>0.178</v>
      </c>
      <c r="G34" s="194">
        <f t="shared" si="4"/>
        <v>0</v>
      </c>
      <c r="H34" s="194"/>
      <c r="I34" s="194"/>
      <c r="J34" s="194"/>
      <c r="K34" s="194"/>
      <c r="L34" s="194"/>
      <c r="M34" s="194">
        <v>0</v>
      </c>
      <c r="N34" s="194">
        <f t="shared" si="5"/>
        <v>0</v>
      </c>
      <c r="O34" s="194"/>
      <c r="P34" s="194"/>
      <c r="Q34" s="200">
        <f t="shared" si="6"/>
        <v>30.364749</v>
      </c>
      <c r="R34" s="194">
        <v>0.064749</v>
      </c>
      <c r="S34" s="194">
        <v>0.3</v>
      </c>
      <c r="T34" s="194">
        <v>30</v>
      </c>
      <c r="U34" s="194"/>
      <c r="V34" s="194">
        <f t="shared" si="7"/>
        <v>41.938549</v>
      </c>
      <c r="XFD34" s="189"/>
    </row>
    <row r="35" s="187" customFormat="1" ht="19" customHeight="1" spans="1:16384">
      <c r="A35" s="193" t="s">
        <v>136</v>
      </c>
      <c r="B35" s="194">
        <f t="shared" si="2"/>
        <v>15.47932</v>
      </c>
      <c r="C35" s="194">
        <f t="shared" si="3"/>
        <v>15.47932</v>
      </c>
      <c r="D35" s="194">
        <v>3.2592</v>
      </c>
      <c r="E35" s="194">
        <v>11.94852</v>
      </c>
      <c r="F35" s="194">
        <v>0.2716</v>
      </c>
      <c r="G35" s="194">
        <f t="shared" si="4"/>
        <v>0</v>
      </c>
      <c r="H35" s="194"/>
      <c r="I35" s="194"/>
      <c r="J35" s="194"/>
      <c r="K35" s="194"/>
      <c r="L35" s="194"/>
      <c r="M35" s="194">
        <v>0</v>
      </c>
      <c r="N35" s="194">
        <f t="shared" si="5"/>
        <v>0</v>
      </c>
      <c r="O35" s="194"/>
      <c r="P35" s="194"/>
      <c r="Q35" s="200">
        <f t="shared" si="6"/>
        <v>30.653372</v>
      </c>
      <c r="R35" s="194">
        <v>0.113372</v>
      </c>
      <c r="S35" s="194">
        <v>0.54</v>
      </c>
      <c r="T35" s="194">
        <v>30</v>
      </c>
      <c r="U35" s="194"/>
      <c r="V35" s="194">
        <f t="shared" si="7"/>
        <v>46.132692</v>
      </c>
      <c r="XFD35" s="189"/>
    </row>
    <row r="36" s="187" customFormat="1" ht="19" customHeight="1" spans="1:16384">
      <c r="A36" s="193" t="s">
        <v>138</v>
      </c>
      <c r="B36" s="194">
        <f t="shared" si="2"/>
        <v>134.1326</v>
      </c>
      <c r="C36" s="194">
        <f t="shared" si="3"/>
        <v>123.2126</v>
      </c>
      <c r="D36" s="194">
        <v>25.9872</v>
      </c>
      <c r="E36" s="194">
        <v>95.0598</v>
      </c>
      <c r="F36" s="194">
        <v>2.1656</v>
      </c>
      <c r="G36" s="194">
        <f t="shared" si="4"/>
        <v>0</v>
      </c>
      <c r="H36" s="194"/>
      <c r="I36" s="194"/>
      <c r="J36" s="194"/>
      <c r="K36" s="194"/>
      <c r="L36" s="194"/>
      <c r="M36" s="194">
        <v>10.92</v>
      </c>
      <c r="N36" s="194">
        <f t="shared" si="5"/>
        <v>0</v>
      </c>
      <c r="O36" s="194"/>
      <c r="P36" s="194"/>
      <c r="Q36" s="200">
        <f t="shared" si="6"/>
        <v>24.715857</v>
      </c>
      <c r="R36" s="194">
        <v>0.895857</v>
      </c>
      <c r="S36" s="194">
        <v>4.02</v>
      </c>
      <c r="T36" s="194">
        <v>19.8</v>
      </c>
      <c r="U36" s="194">
        <v>215</v>
      </c>
      <c r="V36" s="194">
        <f t="shared" si="7"/>
        <v>373.848457</v>
      </c>
      <c r="XFD36" s="189"/>
    </row>
    <row r="37" s="187" customFormat="1" ht="19" customHeight="1" spans="1:22">
      <c r="A37" s="193" t="s">
        <v>143</v>
      </c>
      <c r="B37" s="194">
        <f t="shared" si="2"/>
        <v>1279.77432</v>
      </c>
      <c r="C37" s="194">
        <f t="shared" si="3"/>
        <v>1274.31432</v>
      </c>
      <c r="D37" s="194">
        <v>294.1524</v>
      </c>
      <c r="E37" s="194">
        <v>955.64922</v>
      </c>
      <c r="F37" s="194">
        <v>24.5127</v>
      </c>
      <c r="G37" s="194">
        <f t="shared" si="4"/>
        <v>0</v>
      </c>
      <c r="H37" s="194"/>
      <c r="I37" s="194"/>
      <c r="J37" s="194"/>
      <c r="K37" s="194"/>
      <c r="L37" s="194"/>
      <c r="M37" s="194">
        <v>5.46</v>
      </c>
      <c r="N37" s="194">
        <f t="shared" si="5"/>
        <v>0</v>
      </c>
      <c r="O37" s="194"/>
      <c r="P37" s="194"/>
      <c r="Q37" s="200">
        <f t="shared" si="6"/>
        <v>302.254622</v>
      </c>
      <c r="R37" s="194">
        <v>9.674622</v>
      </c>
      <c r="S37" s="194">
        <v>42.78</v>
      </c>
      <c r="T37" s="194">
        <v>249.8</v>
      </c>
      <c r="U37" s="194">
        <v>1215</v>
      </c>
      <c r="V37" s="194">
        <f t="shared" si="7"/>
        <v>2797.028942</v>
      </c>
    </row>
    <row r="38" s="187" customFormat="1" ht="19" customHeight="1" spans="1:16384">
      <c r="A38" s="193" t="s">
        <v>145</v>
      </c>
      <c r="B38" s="194">
        <f t="shared" si="2"/>
        <v>401.9017</v>
      </c>
      <c r="C38" s="194">
        <f t="shared" si="3"/>
        <v>390.5917</v>
      </c>
      <c r="D38" s="194">
        <v>93.8388</v>
      </c>
      <c r="E38" s="194">
        <v>288.933</v>
      </c>
      <c r="F38" s="194">
        <v>7.8199</v>
      </c>
      <c r="G38" s="194">
        <f t="shared" si="4"/>
        <v>0</v>
      </c>
      <c r="H38" s="194"/>
      <c r="I38" s="194"/>
      <c r="J38" s="194"/>
      <c r="K38" s="194"/>
      <c r="L38" s="194"/>
      <c r="M38" s="194">
        <v>11.31</v>
      </c>
      <c r="N38" s="194">
        <f t="shared" si="5"/>
        <v>0</v>
      </c>
      <c r="O38" s="194"/>
      <c r="P38" s="194"/>
      <c r="Q38" s="200">
        <f t="shared" si="6"/>
        <v>67.834451</v>
      </c>
      <c r="R38" s="194">
        <v>3.034451</v>
      </c>
      <c r="S38" s="194">
        <v>15</v>
      </c>
      <c r="T38" s="194">
        <v>49.8</v>
      </c>
      <c r="U38" s="194">
        <v>20</v>
      </c>
      <c r="V38" s="194">
        <f t="shared" si="7"/>
        <v>489.736151</v>
      </c>
      <c r="XFD38" s="189"/>
    </row>
    <row r="39" s="187" customFormat="1" ht="19" customHeight="1" spans="1:16384">
      <c r="A39" s="193" t="s">
        <v>147</v>
      </c>
      <c r="B39" s="194">
        <f t="shared" si="2"/>
        <v>880.64816</v>
      </c>
      <c r="C39" s="194">
        <f t="shared" si="3"/>
        <v>875.05816</v>
      </c>
      <c r="D39" s="194">
        <v>198.9048</v>
      </c>
      <c r="E39" s="194">
        <v>659.57796</v>
      </c>
      <c r="F39" s="194">
        <v>16.5754</v>
      </c>
      <c r="G39" s="194">
        <f t="shared" si="4"/>
        <v>0</v>
      </c>
      <c r="H39" s="194"/>
      <c r="I39" s="194"/>
      <c r="J39" s="194"/>
      <c r="K39" s="194"/>
      <c r="L39" s="194"/>
      <c r="M39" s="194">
        <v>5.59</v>
      </c>
      <c r="N39" s="194">
        <f t="shared" si="5"/>
        <v>0</v>
      </c>
      <c r="O39" s="194"/>
      <c r="P39" s="194"/>
      <c r="Q39" s="200">
        <f t="shared" si="6"/>
        <v>67.95995</v>
      </c>
      <c r="R39" s="194">
        <v>6.31995</v>
      </c>
      <c r="S39" s="194">
        <v>26.64</v>
      </c>
      <c r="T39" s="194">
        <v>35</v>
      </c>
      <c r="U39" s="194">
        <v>627</v>
      </c>
      <c r="V39" s="194">
        <f t="shared" si="7"/>
        <v>1575.60811</v>
      </c>
      <c r="XFD39" s="189"/>
    </row>
    <row r="40" s="187" customFormat="1" ht="19" customHeight="1" spans="1:16384">
      <c r="A40" s="193" t="s">
        <v>169</v>
      </c>
      <c r="B40" s="194">
        <f t="shared" si="2"/>
        <v>1205.41416</v>
      </c>
      <c r="C40" s="194">
        <f t="shared" si="3"/>
        <v>1173.43416</v>
      </c>
      <c r="D40" s="194">
        <v>287.2644</v>
      </c>
      <c r="E40" s="194">
        <v>886.16976</v>
      </c>
      <c r="F40" s="194">
        <v>0</v>
      </c>
      <c r="G40" s="194">
        <f t="shared" si="4"/>
        <v>0</v>
      </c>
      <c r="H40" s="194"/>
      <c r="I40" s="194"/>
      <c r="J40" s="194"/>
      <c r="K40" s="194"/>
      <c r="L40" s="194"/>
      <c r="M40" s="194">
        <v>31.98</v>
      </c>
      <c r="N40" s="194">
        <f t="shared" si="5"/>
        <v>0</v>
      </c>
      <c r="O40" s="194"/>
      <c r="P40" s="194"/>
      <c r="Q40" s="200">
        <f t="shared" si="6"/>
        <v>246.970218</v>
      </c>
      <c r="R40" s="194">
        <v>8.804218</v>
      </c>
      <c r="S40" s="194">
        <v>32.766</v>
      </c>
      <c r="T40" s="194">
        <v>205.4</v>
      </c>
      <c r="U40" s="194">
        <v>3067</v>
      </c>
      <c r="V40" s="194">
        <f t="shared" si="7"/>
        <v>4519.384378</v>
      </c>
      <c r="XFD40" s="189"/>
    </row>
    <row r="41" s="187" customFormat="1" ht="19" customHeight="1" spans="1:16384">
      <c r="A41" s="193" t="s">
        <v>171</v>
      </c>
      <c r="B41" s="194">
        <f t="shared" si="2"/>
        <v>111.58008</v>
      </c>
      <c r="C41" s="194">
        <f t="shared" si="3"/>
        <v>111.58008</v>
      </c>
      <c r="D41" s="194">
        <v>26.2392</v>
      </c>
      <c r="E41" s="194">
        <v>85.34088</v>
      </c>
      <c r="F41" s="194">
        <v>0</v>
      </c>
      <c r="G41" s="194">
        <f t="shared" si="4"/>
        <v>0</v>
      </c>
      <c r="H41" s="194"/>
      <c r="I41" s="194"/>
      <c r="J41" s="194"/>
      <c r="K41" s="194"/>
      <c r="L41" s="194"/>
      <c r="M41" s="194">
        <v>0</v>
      </c>
      <c r="N41" s="194">
        <f t="shared" si="5"/>
        <v>0</v>
      </c>
      <c r="O41" s="194"/>
      <c r="P41" s="194"/>
      <c r="Q41" s="200">
        <f t="shared" si="6"/>
        <v>16.734157</v>
      </c>
      <c r="R41" s="194">
        <v>0.734157</v>
      </c>
      <c r="S41" s="194">
        <v>0</v>
      </c>
      <c r="T41" s="194">
        <v>16</v>
      </c>
      <c r="U41" s="194">
        <v>95</v>
      </c>
      <c r="V41" s="194">
        <f t="shared" si="7"/>
        <v>223.314237</v>
      </c>
      <c r="XFD41" s="189"/>
    </row>
    <row r="42" s="187" customFormat="1" ht="19" customHeight="1" spans="1:16384">
      <c r="A42" s="193" t="s">
        <v>488</v>
      </c>
      <c r="B42" s="194">
        <f t="shared" si="2"/>
        <v>0</v>
      </c>
      <c r="C42" s="194">
        <f t="shared" si="3"/>
        <v>0</v>
      </c>
      <c r="D42" s="194"/>
      <c r="E42" s="194"/>
      <c r="F42" s="194"/>
      <c r="G42" s="194">
        <f t="shared" si="4"/>
        <v>0</v>
      </c>
      <c r="H42" s="194"/>
      <c r="I42" s="194"/>
      <c r="J42" s="194"/>
      <c r="K42" s="194"/>
      <c r="L42" s="194"/>
      <c r="M42" s="194"/>
      <c r="N42" s="194">
        <f t="shared" si="5"/>
        <v>0</v>
      </c>
      <c r="O42" s="194"/>
      <c r="P42" s="194"/>
      <c r="Q42" s="200">
        <f t="shared" si="6"/>
        <v>0</v>
      </c>
      <c r="R42" s="194"/>
      <c r="S42" s="194"/>
      <c r="T42" s="194"/>
      <c r="U42" s="194">
        <v>380</v>
      </c>
      <c r="V42" s="194">
        <f t="shared" si="7"/>
        <v>380</v>
      </c>
      <c r="XFD42" s="189"/>
    </row>
    <row r="43" s="187" customFormat="1" ht="19" customHeight="1" spans="1:16384">
      <c r="A43" s="193" t="s">
        <v>173</v>
      </c>
      <c r="B43" s="194">
        <f t="shared" si="2"/>
        <v>208.5698</v>
      </c>
      <c r="C43" s="194">
        <f t="shared" si="3"/>
        <v>197.6498</v>
      </c>
      <c r="D43" s="194">
        <v>46.1544</v>
      </c>
      <c r="E43" s="194">
        <v>147.6492</v>
      </c>
      <c r="F43" s="194">
        <v>3.8462</v>
      </c>
      <c r="G43" s="194">
        <f t="shared" si="4"/>
        <v>0</v>
      </c>
      <c r="H43" s="194"/>
      <c r="I43" s="194"/>
      <c r="J43" s="194"/>
      <c r="K43" s="194"/>
      <c r="L43" s="194"/>
      <c r="M43" s="194">
        <v>10.92</v>
      </c>
      <c r="N43" s="194">
        <f t="shared" si="5"/>
        <v>0</v>
      </c>
      <c r="O43" s="194"/>
      <c r="P43" s="194"/>
      <c r="Q43" s="200">
        <f t="shared" si="6"/>
        <v>73.233479</v>
      </c>
      <c r="R43" s="194">
        <v>1.513479</v>
      </c>
      <c r="S43" s="194">
        <v>7.92</v>
      </c>
      <c r="T43" s="194">
        <v>63.8</v>
      </c>
      <c r="U43" s="194">
        <v>250</v>
      </c>
      <c r="V43" s="194">
        <f t="shared" si="7"/>
        <v>531.803279</v>
      </c>
      <c r="XFD43" s="189"/>
    </row>
    <row r="44" s="187" customFormat="1" ht="19" customHeight="1" spans="1:16384">
      <c r="A44" s="193" t="s">
        <v>175</v>
      </c>
      <c r="B44" s="194">
        <f t="shared" si="2"/>
        <v>131.36568</v>
      </c>
      <c r="C44" s="194">
        <f t="shared" si="3"/>
        <v>131.36568</v>
      </c>
      <c r="D44" s="194">
        <v>27.6432</v>
      </c>
      <c r="E44" s="194">
        <v>103.72248</v>
      </c>
      <c r="F44" s="194">
        <v>0</v>
      </c>
      <c r="G44" s="194">
        <f t="shared" si="4"/>
        <v>0</v>
      </c>
      <c r="H44" s="194"/>
      <c r="I44" s="194"/>
      <c r="J44" s="194"/>
      <c r="K44" s="194"/>
      <c r="L44" s="194"/>
      <c r="M44" s="194">
        <v>0</v>
      </c>
      <c r="N44" s="194">
        <f t="shared" si="5"/>
        <v>0</v>
      </c>
      <c r="O44" s="194"/>
      <c r="P44" s="194"/>
      <c r="Q44" s="200">
        <f t="shared" si="6"/>
        <v>23.020383</v>
      </c>
      <c r="R44" s="194">
        <v>0.820383</v>
      </c>
      <c r="S44" s="194">
        <v>0</v>
      </c>
      <c r="T44" s="194">
        <v>22.2</v>
      </c>
      <c r="U44" s="194">
        <v>50</v>
      </c>
      <c r="V44" s="194">
        <f t="shared" si="7"/>
        <v>204.386063</v>
      </c>
      <c r="XFD44" s="189"/>
    </row>
    <row r="45" s="187" customFormat="1" ht="19" customHeight="1" spans="1:16384">
      <c r="A45" s="193" t="s">
        <v>262</v>
      </c>
      <c r="B45" s="194">
        <f t="shared" si="2"/>
        <v>2916.48654</v>
      </c>
      <c r="C45" s="194">
        <f t="shared" si="3"/>
        <v>2830.42654</v>
      </c>
      <c r="D45" s="194">
        <v>666.2316</v>
      </c>
      <c r="E45" s="194">
        <v>2108.67564</v>
      </c>
      <c r="F45" s="194">
        <v>55.5193</v>
      </c>
      <c r="G45" s="194">
        <f t="shared" si="4"/>
        <v>0</v>
      </c>
      <c r="H45" s="194"/>
      <c r="I45" s="194"/>
      <c r="J45" s="194"/>
      <c r="K45" s="194"/>
      <c r="L45" s="194"/>
      <c r="M45" s="194">
        <v>86.06</v>
      </c>
      <c r="N45" s="194">
        <f t="shared" si="5"/>
        <v>0</v>
      </c>
      <c r="O45" s="194"/>
      <c r="P45" s="194"/>
      <c r="Q45" s="200">
        <f t="shared" si="6"/>
        <v>710.476966</v>
      </c>
      <c r="R45" s="194">
        <v>21.096966</v>
      </c>
      <c r="S45" s="194">
        <v>91.98</v>
      </c>
      <c r="T45" s="194">
        <v>597.4</v>
      </c>
      <c r="U45" s="194">
        <v>1025</v>
      </c>
      <c r="V45" s="194">
        <f t="shared" si="7"/>
        <v>4651.963506</v>
      </c>
      <c r="XFD45" s="189"/>
    </row>
    <row r="46" s="187" customFormat="1" ht="19" customHeight="1" spans="1:16384">
      <c r="A46" s="193" t="s">
        <v>264</v>
      </c>
      <c r="B46" s="194">
        <f t="shared" si="2"/>
        <v>432.81754</v>
      </c>
      <c r="C46" s="194">
        <f t="shared" si="3"/>
        <v>422.15754</v>
      </c>
      <c r="D46" s="194">
        <v>92.7036</v>
      </c>
      <c r="E46" s="194">
        <v>321.72864</v>
      </c>
      <c r="F46" s="194">
        <v>7.7253</v>
      </c>
      <c r="G46" s="194">
        <f t="shared" si="4"/>
        <v>0</v>
      </c>
      <c r="H46" s="194"/>
      <c r="I46" s="194"/>
      <c r="J46" s="194"/>
      <c r="K46" s="194"/>
      <c r="L46" s="194"/>
      <c r="M46" s="194">
        <v>10.66</v>
      </c>
      <c r="N46" s="194">
        <f t="shared" si="5"/>
        <v>0</v>
      </c>
      <c r="O46" s="194"/>
      <c r="P46" s="194"/>
      <c r="Q46" s="200">
        <f t="shared" si="6"/>
        <v>117.278937</v>
      </c>
      <c r="R46" s="194">
        <v>2.998937</v>
      </c>
      <c r="S46" s="194">
        <v>11.88</v>
      </c>
      <c r="T46" s="194">
        <v>102.4</v>
      </c>
      <c r="U46" s="194">
        <v>65</v>
      </c>
      <c r="V46" s="194">
        <f t="shared" si="7"/>
        <v>615.096477</v>
      </c>
      <c r="XFD46" s="189"/>
    </row>
    <row r="47" s="187" customFormat="1" ht="19" customHeight="1" spans="1:16384">
      <c r="A47" s="193" t="s">
        <v>266</v>
      </c>
      <c r="B47" s="194">
        <f t="shared" si="2"/>
        <v>469.70076</v>
      </c>
      <c r="C47" s="194">
        <f t="shared" si="3"/>
        <v>469.70076</v>
      </c>
      <c r="D47" s="194">
        <v>115.8816</v>
      </c>
      <c r="E47" s="194">
        <v>353.81916</v>
      </c>
      <c r="F47" s="194">
        <v>0</v>
      </c>
      <c r="G47" s="194">
        <f t="shared" si="4"/>
        <v>0</v>
      </c>
      <c r="H47" s="194"/>
      <c r="I47" s="194"/>
      <c r="J47" s="194"/>
      <c r="K47" s="194"/>
      <c r="L47" s="194"/>
      <c r="M47" s="194">
        <v>0</v>
      </c>
      <c r="N47" s="194">
        <f t="shared" si="5"/>
        <v>0</v>
      </c>
      <c r="O47" s="194"/>
      <c r="P47" s="194"/>
      <c r="Q47" s="200">
        <f t="shared" si="6"/>
        <v>115.325674</v>
      </c>
      <c r="R47" s="194">
        <v>3.385674</v>
      </c>
      <c r="S47" s="194">
        <v>7.74</v>
      </c>
      <c r="T47" s="194">
        <v>104.2</v>
      </c>
      <c r="U47" s="194">
        <v>120</v>
      </c>
      <c r="V47" s="194">
        <f t="shared" si="7"/>
        <v>705.026434</v>
      </c>
      <c r="XFD47" s="189"/>
    </row>
    <row r="48" s="187" customFormat="1" ht="19" customHeight="1" spans="1:16384">
      <c r="A48" s="193" t="s">
        <v>268</v>
      </c>
      <c r="B48" s="194">
        <f t="shared" si="2"/>
        <v>186.3816</v>
      </c>
      <c r="C48" s="194">
        <f t="shared" si="3"/>
        <v>180.9216</v>
      </c>
      <c r="D48" s="194">
        <v>44.7684</v>
      </c>
      <c r="E48" s="194">
        <v>136.1532</v>
      </c>
      <c r="F48" s="194">
        <v>0</v>
      </c>
      <c r="G48" s="194">
        <f t="shared" si="4"/>
        <v>0</v>
      </c>
      <c r="H48" s="194"/>
      <c r="I48" s="194"/>
      <c r="J48" s="194"/>
      <c r="K48" s="194"/>
      <c r="L48" s="194"/>
      <c r="M48" s="194">
        <v>5.46</v>
      </c>
      <c r="N48" s="194">
        <f t="shared" si="5"/>
        <v>0</v>
      </c>
      <c r="O48" s="194"/>
      <c r="P48" s="194"/>
      <c r="Q48" s="200">
        <f t="shared" si="6"/>
        <v>31.365134</v>
      </c>
      <c r="R48" s="194">
        <v>1.425134</v>
      </c>
      <c r="S48" s="194">
        <v>7.14</v>
      </c>
      <c r="T48" s="194">
        <v>22.8</v>
      </c>
      <c r="U48" s="194">
        <v>40</v>
      </c>
      <c r="V48" s="194">
        <f t="shared" si="7"/>
        <v>257.746734</v>
      </c>
      <c r="XFD48" s="189"/>
    </row>
    <row r="49" s="187" customFormat="1" ht="19" customHeight="1" spans="1:16384">
      <c r="A49" s="193" t="s">
        <v>270</v>
      </c>
      <c r="B49" s="194">
        <f t="shared" si="2"/>
        <v>353.78732</v>
      </c>
      <c r="C49" s="194">
        <f t="shared" si="3"/>
        <v>293.98732</v>
      </c>
      <c r="D49" s="194">
        <v>67.8144</v>
      </c>
      <c r="E49" s="194">
        <v>220.52172</v>
      </c>
      <c r="F49" s="194">
        <v>5.6512</v>
      </c>
      <c r="G49" s="194">
        <f t="shared" si="4"/>
        <v>0</v>
      </c>
      <c r="H49" s="194"/>
      <c r="I49" s="194"/>
      <c r="J49" s="194"/>
      <c r="K49" s="194"/>
      <c r="L49" s="194"/>
      <c r="M49" s="194">
        <v>59.8</v>
      </c>
      <c r="N49" s="194">
        <f t="shared" si="5"/>
        <v>0</v>
      </c>
      <c r="O49" s="194"/>
      <c r="P49" s="194"/>
      <c r="Q49" s="200">
        <f t="shared" si="6"/>
        <v>80.878904</v>
      </c>
      <c r="R49" s="194">
        <v>2.238904</v>
      </c>
      <c r="S49" s="194">
        <v>11.64</v>
      </c>
      <c r="T49" s="194">
        <v>67</v>
      </c>
      <c r="U49" s="194">
        <v>3133</v>
      </c>
      <c r="V49" s="194">
        <f t="shared" si="7"/>
        <v>3567.666224</v>
      </c>
      <c r="XFD49" s="189"/>
    </row>
    <row r="50" s="187" customFormat="1" ht="19" customHeight="1" spans="1:16384">
      <c r="A50" s="193" t="s">
        <v>272</v>
      </c>
      <c r="B50" s="194">
        <f t="shared" si="2"/>
        <v>343.92246</v>
      </c>
      <c r="C50" s="194">
        <f t="shared" si="3"/>
        <v>328.32246</v>
      </c>
      <c r="D50" s="194">
        <v>84.4233</v>
      </c>
      <c r="E50" s="194">
        <v>243.89916</v>
      </c>
      <c r="F50" s="194">
        <v>0</v>
      </c>
      <c r="G50" s="194">
        <f t="shared" si="4"/>
        <v>0</v>
      </c>
      <c r="H50" s="194"/>
      <c r="I50" s="194"/>
      <c r="J50" s="194"/>
      <c r="K50" s="194"/>
      <c r="L50" s="194"/>
      <c r="M50" s="194">
        <v>15.6</v>
      </c>
      <c r="N50" s="194">
        <f t="shared" si="5"/>
        <v>0</v>
      </c>
      <c r="O50" s="194"/>
      <c r="P50" s="194"/>
      <c r="Q50" s="200">
        <f t="shared" si="6"/>
        <v>76.801056</v>
      </c>
      <c r="R50" s="194">
        <v>2.201056</v>
      </c>
      <c r="S50" s="194">
        <v>0</v>
      </c>
      <c r="T50" s="194">
        <v>74.6</v>
      </c>
      <c r="U50" s="194">
        <v>50</v>
      </c>
      <c r="V50" s="194">
        <f t="shared" si="7"/>
        <v>470.723516</v>
      </c>
      <c r="XFD50" s="189"/>
    </row>
    <row r="51" s="187" customFormat="1" ht="19" customHeight="1" spans="1:16384">
      <c r="A51" s="193" t="s">
        <v>274</v>
      </c>
      <c r="B51" s="194">
        <f t="shared" si="2"/>
        <v>178.14624</v>
      </c>
      <c r="C51" s="194">
        <f t="shared" si="3"/>
        <v>178.14624</v>
      </c>
      <c r="D51" s="194">
        <v>43.1484</v>
      </c>
      <c r="E51" s="194">
        <v>134.99784</v>
      </c>
      <c r="F51" s="194">
        <v>0</v>
      </c>
      <c r="G51" s="194">
        <f t="shared" si="4"/>
        <v>0</v>
      </c>
      <c r="H51" s="194"/>
      <c r="I51" s="194"/>
      <c r="J51" s="194"/>
      <c r="K51" s="194"/>
      <c r="L51" s="194"/>
      <c r="M51" s="194">
        <v>0</v>
      </c>
      <c r="N51" s="194">
        <f t="shared" si="5"/>
        <v>0</v>
      </c>
      <c r="O51" s="194"/>
      <c r="P51" s="194"/>
      <c r="Q51" s="200">
        <f t="shared" si="6"/>
        <v>25.229828</v>
      </c>
      <c r="R51" s="194">
        <v>1.229828</v>
      </c>
      <c r="S51" s="194">
        <v>0</v>
      </c>
      <c r="T51" s="194">
        <v>24</v>
      </c>
      <c r="U51" s="194"/>
      <c r="V51" s="194">
        <f t="shared" si="7"/>
        <v>203.376068</v>
      </c>
      <c r="XFD51" s="189"/>
    </row>
    <row r="52" s="187" customFormat="1" ht="19" customHeight="1" spans="1:16384">
      <c r="A52" s="195" t="s">
        <v>282</v>
      </c>
      <c r="B52" s="196">
        <f t="shared" si="2"/>
        <v>1510.101012</v>
      </c>
      <c r="C52" s="196">
        <f t="shared" si="3"/>
        <v>1510.101012</v>
      </c>
      <c r="D52" s="196">
        <v>359.0424</v>
      </c>
      <c r="E52" s="196">
        <v>1121.138412</v>
      </c>
      <c r="F52" s="196">
        <v>29.9202</v>
      </c>
      <c r="G52" s="196">
        <f t="shared" si="4"/>
        <v>0</v>
      </c>
      <c r="H52" s="196"/>
      <c r="I52" s="196"/>
      <c r="J52" s="196"/>
      <c r="K52" s="196"/>
      <c r="L52" s="196"/>
      <c r="M52" s="196">
        <v>0</v>
      </c>
      <c r="N52" s="196">
        <f t="shared" si="5"/>
        <v>0</v>
      </c>
      <c r="O52" s="196"/>
      <c r="P52" s="196"/>
      <c r="Q52" s="219">
        <f t="shared" si="6"/>
        <v>367.076905</v>
      </c>
      <c r="R52" s="196">
        <v>11.316905</v>
      </c>
      <c r="S52" s="196">
        <v>48.96</v>
      </c>
      <c r="T52" s="196">
        <v>306.8</v>
      </c>
      <c r="U52" s="196">
        <v>1272</v>
      </c>
      <c r="V52" s="196">
        <f t="shared" si="7"/>
        <v>3149.177917</v>
      </c>
      <c r="XFD52" s="189"/>
    </row>
    <row r="53" s="187" customFormat="1" ht="19" customHeight="1" spans="1:16384">
      <c r="A53" s="197" t="s">
        <v>284</v>
      </c>
      <c r="B53" s="198">
        <f t="shared" si="2"/>
        <v>88.81244</v>
      </c>
      <c r="C53" s="198">
        <f t="shared" si="3"/>
        <v>88.81244</v>
      </c>
      <c r="D53" s="198">
        <v>20.436</v>
      </c>
      <c r="E53" s="198">
        <v>66.67344</v>
      </c>
      <c r="F53" s="198">
        <v>1.703</v>
      </c>
      <c r="G53" s="198">
        <f t="shared" si="4"/>
        <v>0</v>
      </c>
      <c r="H53" s="198"/>
      <c r="I53" s="198"/>
      <c r="J53" s="198"/>
      <c r="K53" s="198"/>
      <c r="L53" s="198"/>
      <c r="M53" s="198">
        <v>0</v>
      </c>
      <c r="N53" s="198">
        <f t="shared" si="5"/>
        <v>0</v>
      </c>
      <c r="O53" s="198"/>
      <c r="P53" s="198"/>
      <c r="Q53" s="198">
        <f t="shared" si="6"/>
        <v>15.08123</v>
      </c>
      <c r="R53" s="198">
        <v>0.62123</v>
      </c>
      <c r="S53" s="198">
        <v>2.46</v>
      </c>
      <c r="T53" s="198">
        <v>12</v>
      </c>
      <c r="U53" s="198">
        <v>620</v>
      </c>
      <c r="V53" s="198">
        <f t="shared" si="7"/>
        <v>723.89367</v>
      </c>
      <c r="XFD53" s="189"/>
    </row>
    <row r="54" s="187" customFormat="1" ht="19" customHeight="1" spans="1:16384">
      <c r="A54" s="197" t="s">
        <v>286</v>
      </c>
      <c r="B54" s="198">
        <f t="shared" si="2"/>
        <v>181.20516</v>
      </c>
      <c r="C54" s="198">
        <f t="shared" si="3"/>
        <v>181.20516</v>
      </c>
      <c r="D54" s="198">
        <v>38.6784</v>
      </c>
      <c r="E54" s="198">
        <v>139.30356</v>
      </c>
      <c r="F54" s="198">
        <v>3.2232</v>
      </c>
      <c r="G54" s="198">
        <f t="shared" si="4"/>
        <v>0</v>
      </c>
      <c r="H54" s="198"/>
      <c r="I54" s="198"/>
      <c r="J54" s="198"/>
      <c r="K54" s="198"/>
      <c r="L54" s="198"/>
      <c r="M54" s="198">
        <v>0</v>
      </c>
      <c r="N54" s="198">
        <f t="shared" si="5"/>
        <v>0</v>
      </c>
      <c r="O54" s="198"/>
      <c r="P54" s="198"/>
      <c r="Q54" s="198">
        <f t="shared" si="6"/>
        <v>30.814819</v>
      </c>
      <c r="R54" s="198">
        <v>1.294819</v>
      </c>
      <c r="S54" s="198">
        <v>5.52</v>
      </c>
      <c r="T54" s="198">
        <v>24</v>
      </c>
      <c r="U54" s="198">
        <v>35</v>
      </c>
      <c r="V54" s="198">
        <f t="shared" si="7"/>
        <v>247.019979</v>
      </c>
      <c r="XFD54" s="189"/>
    </row>
    <row r="55" s="187" customFormat="1" ht="19" customHeight="1" spans="1:16384">
      <c r="A55" s="199" t="s">
        <v>288</v>
      </c>
      <c r="B55" s="200">
        <f t="shared" si="2"/>
        <v>43.44108</v>
      </c>
      <c r="C55" s="200">
        <f t="shared" si="3"/>
        <v>43.44108</v>
      </c>
      <c r="D55" s="200">
        <v>10.8024</v>
      </c>
      <c r="E55" s="200">
        <v>32.63868</v>
      </c>
      <c r="F55" s="200">
        <v>0</v>
      </c>
      <c r="G55" s="200">
        <f t="shared" si="4"/>
        <v>0</v>
      </c>
      <c r="H55" s="200"/>
      <c r="I55" s="200"/>
      <c r="J55" s="200"/>
      <c r="K55" s="200"/>
      <c r="L55" s="200"/>
      <c r="M55" s="200">
        <v>0</v>
      </c>
      <c r="N55" s="200">
        <f t="shared" si="5"/>
        <v>0</v>
      </c>
      <c r="O55" s="200"/>
      <c r="P55" s="200"/>
      <c r="Q55" s="200">
        <f t="shared" si="6"/>
        <v>6.294492</v>
      </c>
      <c r="R55" s="200">
        <v>0.294492</v>
      </c>
      <c r="S55" s="200">
        <v>0</v>
      </c>
      <c r="T55" s="200">
        <v>6</v>
      </c>
      <c r="U55" s="200">
        <v>10</v>
      </c>
      <c r="V55" s="200">
        <f t="shared" si="7"/>
        <v>59.735572</v>
      </c>
      <c r="XFD55" s="189"/>
    </row>
    <row r="56" s="187" customFormat="1" ht="19" customHeight="1" spans="1:16384">
      <c r="A56" s="193" t="s">
        <v>290</v>
      </c>
      <c r="B56" s="194">
        <f t="shared" si="2"/>
        <v>155.9232</v>
      </c>
      <c r="C56" s="194">
        <f t="shared" si="3"/>
        <v>155.9232</v>
      </c>
      <c r="D56" s="194">
        <v>37.644</v>
      </c>
      <c r="E56" s="194">
        <v>118.2792</v>
      </c>
      <c r="F56" s="194">
        <v>0</v>
      </c>
      <c r="G56" s="194">
        <f t="shared" si="4"/>
        <v>0</v>
      </c>
      <c r="H56" s="194"/>
      <c r="I56" s="194"/>
      <c r="J56" s="194"/>
      <c r="K56" s="194"/>
      <c r="L56" s="194"/>
      <c r="M56" s="194">
        <v>0</v>
      </c>
      <c r="N56" s="194">
        <f t="shared" si="5"/>
        <v>0</v>
      </c>
      <c r="O56" s="194"/>
      <c r="P56" s="194"/>
      <c r="Q56" s="200">
        <f t="shared" si="6"/>
        <v>23.039473</v>
      </c>
      <c r="R56" s="194">
        <v>1.039473</v>
      </c>
      <c r="S56" s="194">
        <v>0</v>
      </c>
      <c r="T56" s="194">
        <v>22</v>
      </c>
      <c r="U56" s="194"/>
      <c r="V56" s="194">
        <f t="shared" si="7"/>
        <v>178.962673</v>
      </c>
      <c r="XFD56" s="189"/>
    </row>
    <row r="57" s="187" customFormat="1" ht="19" customHeight="1" spans="1:16384">
      <c r="A57" s="193" t="s">
        <v>292</v>
      </c>
      <c r="B57" s="194">
        <f t="shared" si="2"/>
        <v>64.24952</v>
      </c>
      <c r="C57" s="194">
        <f t="shared" si="3"/>
        <v>64.24952</v>
      </c>
      <c r="D57" s="194">
        <v>14.7192</v>
      </c>
      <c r="E57" s="194">
        <v>48.30372</v>
      </c>
      <c r="F57" s="194">
        <v>1.2266</v>
      </c>
      <c r="G57" s="194">
        <f t="shared" si="4"/>
        <v>0</v>
      </c>
      <c r="H57" s="194"/>
      <c r="I57" s="194"/>
      <c r="J57" s="194"/>
      <c r="K57" s="194"/>
      <c r="L57" s="194"/>
      <c r="M57" s="194">
        <v>0</v>
      </c>
      <c r="N57" s="194">
        <f t="shared" si="5"/>
        <v>0</v>
      </c>
      <c r="O57" s="194"/>
      <c r="P57" s="194"/>
      <c r="Q57" s="200">
        <f t="shared" si="6"/>
        <v>10.518353</v>
      </c>
      <c r="R57" s="194">
        <v>0.478353</v>
      </c>
      <c r="S57" s="194">
        <v>2.04</v>
      </c>
      <c r="T57" s="194">
        <v>8</v>
      </c>
      <c r="U57" s="194"/>
      <c r="V57" s="194">
        <f t="shared" si="7"/>
        <v>74.767873</v>
      </c>
      <c r="XFD57" s="189"/>
    </row>
    <row r="58" s="187" customFormat="1" ht="19" customHeight="1" spans="1:16384">
      <c r="A58" s="193" t="s">
        <v>294</v>
      </c>
      <c r="B58" s="194">
        <f t="shared" si="2"/>
        <v>352.13472</v>
      </c>
      <c r="C58" s="194">
        <f t="shared" si="3"/>
        <v>341.47472</v>
      </c>
      <c r="D58" s="194">
        <v>84.2064</v>
      </c>
      <c r="E58" s="194">
        <v>250.25112</v>
      </c>
      <c r="F58" s="194">
        <v>7.0172</v>
      </c>
      <c r="G58" s="194">
        <f t="shared" si="4"/>
        <v>0</v>
      </c>
      <c r="H58" s="194"/>
      <c r="I58" s="194"/>
      <c r="J58" s="194"/>
      <c r="K58" s="194"/>
      <c r="L58" s="194"/>
      <c r="M58" s="194">
        <v>10.66</v>
      </c>
      <c r="N58" s="194">
        <f t="shared" si="5"/>
        <v>0</v>
      </c>
      <c r="O58" s="194"/>
      <c r="P58" s="194"/>
      <c r="Q58" s="200">
        <f t="shared" si="6"/>
        <v>58.799087</v>
      </c>
      <c r="R58" s="194">
        <v>2.659087</v>
      </c>
      <c r="S58" s="194">
        <v>13.14</v>
      </c>
      <c r="T58" s="194">
        <v>43</v>
      </c>
      <c r="U58" s="194">
        <v>160</v>
      </c>
      <c r="V58" s="194">
        <f t="shared" si="7"/>
        <v>570.933807</v>
      </c>
      <c r="XFD58" s="189"/>
    </row>
    <row r="59" s="187" customFormat="1" ht="19" customHeight="1" spans="1:16384">
      <c r="A59" s="193" t="s">
        <v>296</v>
      </c>
      <c r="B59" s="194">
        <f t="shared" si="2"/>
        <v>270.26554</v>
      </c>
      <c r="C59" s="194">
        <f t="shared" si="3"/>
        <v>270.26554</v>
      </c>
      <c r="D59" s="194">
        <v>65.7732</v>
      </c>
      <c r="E59" s="194">
        <v>199.01124</v>
      </c>
      <c r="F59" s="194">
        <v>5.4811</v>
      </c>
      <c r="G59" s="194">
        <f t="shared" si="4"/>
        <v>0</v>
      </c>
      <c r="H59" s="194"/>
      <c r="I59" s="194"/>
      <c r="J59" s="194"/>
      <c r="K59" s="194"/>
      <c r="L59" s="194"/>
      <c r="M59" s="194">
        <v>0</v>
      </c>
      <c r="N59" s="194">
        <f t="shared" si="5"/>
        <v>0</v>
      </c>
      <c r="O59" s="194"/>
      <c r="P59" s="194"/>
      <c r="Q59" s="200">
        <f t="shared" si="6"/>
        <v>50.768766</v>
      </c>
      <c r="R59" s="194">
        <v>2.088766</v>
      </c>
      <c r="S59" s="194">
        <v>10.08</v>
      </c>
      <c r="T59" s="194">
        <v>38.6</v>
      </c>
      <c r="U59" s="194">
        <v>280</v>
      </c>
      <c r="V59" s="194">
        <f t="shared" si="7"/>
        <v>601.034306</v>
      </c>
      <c r="XFD59" s="189"/>
    </row>
    <row r="60" s="187" customFormat="1" ht="19" customHeight="1" spans="1:16384">
      <c r="A60" s="193" t="s">
        <v>322</v>
      </c>
      <c r="B60" s="194">
        <f t="shared" si="2"/>
        <v>779.41896</v>
      </c>
      <c r="C60" s="194">
        <f t="shared" si="3"/>
        <v>774.08896</v>
      </c>
      <c r="D60" s="194">
        <v>189.6744</v>
      </c>
      <c r="E60" s="194">
        <v>568.60836</v>
      </c>
      <c r="F60" s="194">
        <v>15.8062</v>
      </c>
      <c r="G60" s="194">
        <f t="shared" si="4"/>
        <v>0</v>
      </c>
      <c r="H60" s="194"/>
      <c r="I60" s="194"/>
      <c r="J60" s="194"/>
      <c r="K60" s="194"/>
      <c r="L60" s="194"/>
      <c r="M60" s="194">
        <v>5.33</v>
      </c>
      <c r="N60" s="194">
        <f t="shared" si="5"/>
        <v>0</v>
      </c>
      <c r="O60" s="194"/>
      <c r="P60" s="194"/>
      <c r="Q60" s="200">
        <f t="shared" si="6"/>
        <v>213.160099</v>
      </c>
      <c r="R60" s="194">
        <v>5.960099</v>
      </c>
      <c r="S60" s="194">
        <v>28.2</v>
      </c>
      <c r="T60" s="194">
        <v>179</v>
      </c>
      <c r="U60" s="194">
        <v>1100</v>
      </c>
      <c r="V60" s="194">
        <f t="shared" si="7"/>
        <v>2092.579059</v>
      </c>
      <c r="XFD60" s="189"/>
    </row>
    <row r="61" s="187" customFormat="1" ht="19" customHeight="1" spans="1:16384">
      <c r="A61" s="193" t="s">
        <v>324</v>
      </c>
      <c r="B61" s="194">
        <f t="shared" si="2"/>
        <v>14.42832</v>
      </c>
      <c r="C61" s="194">
        <f t="shared" si="3"/>
        <v>14.42832</v>
      </c>
      <c r="D61" s="194">
        <v>3.768</v>
      </c>
      <c r="E61" s="194">
        <v>10.66032</v>
      </c>
      <c r="F61" s="194">
        <v>0</v>
      </c>
      <c r="G61" s="194">
        <f t="shared" si="4"/>
        <v>0</v>
      </c>
      <c r="H61" s="194"/>
      <c r="I61" s="194"/>
      <c r="J61" s="194"/>
      <c r="K61" s="194"/>
      <c r="L61" s="194"/>
      <c r="M61" s="194">
        <v>0</v>
      </c>
      <c r="N61" s="194">
        <f t="shared" si="5"/>
        <v>0</v>
      </c>
      <c r="O61" s="194"/>
      <c r="P61" s="194"/>
      <c r="Q61" s="200">
        <f t="shared" si="6"/>
        <v>45.097539</v>
      </c>
      <c r="R61" s="194">
        <v>0.097539</v>
      </c>
      <c r="S61" s="194">
        <v>0</v>
      </c>
      <c r="T61" s="194">
        <v>45</v>
      </c>
      <c r="U61" s="194">
        <v>25</v>
      </c>
      <c r="V61" s="194">
        <f t="shared" si="7"/>
        <v>84.525859</v>
      </c>
      <c r="XFD61" s="189"/>
    </row>
    <row r="62" s="187" customFormat="1" ht="19" customHeight="1" spans="1:16384">
      <c r="A62" s="193" t="s">
        <v>216</v>
      </c>
      <c r="B62" s="194">
        <f t="shared" si="2"/>
        <v>603.84948</v>
      </c>
      <c r="C62" s="194">
        <f t="shared" si="3"/>
        <v>587.20948</v>
      </c>
      <c r="D62" s="194">
        <v>141.996</v>
      </c>
      <c r="E62" s="194">
        <v>433.38048</v>
      </c>
      <c r="F62" s="194">
        <v>11.833</v>
      </c>
      <c r="G62" s="194">
        <f t="shared" si="4"/>
        <v>0</v>
      </c>
      <c r="H62" s="194"/>
      <c r="I62" s="194"/>
      <c r="J62" s="194"/>
      <c r="K62" s="194"/>
      <c r="L62" s="194"/>
      <c r="M62" s="194">
        <v>16.64</v>
      </c>
      <c r="N62" s="194">
        <f t="shared" si="5"/>
        <v>0</v>
      </c>
      <c r="O62" s="194"/>
      <c r="P62" s="194"/>
      <c r="Q62" s="200">
        <f t="shared" si="6"/>
        <v>102.230355</v>
      </c>
      <c r="R62" s="194">
        <v>4.510355</v>
      </c>
      <c r="S62" s="194">
        <v>21.12</v>
      </c>
      <c r="T62" s="194">
        <v>76.6</v>
      </c>
      <c r="U62" s="194">
        <v>170</v>
      </c>
      <c r="V62" s="194">
        <f t="shared" si="7"/>
        <v>876.079835</v>
      </c>
      <c r="XFD62" s="189"/>
    </row>
    <row r="63" s="187" customFormat="1" ht="19" customHeight="1" spans="1:16384">
      <c r="A63" s="193" t="s">
        <v>218</v>
      </c>
      <c r="B63" s="194">
        <f t="shared" si="2"/>
        <v>0</v>
      </c>
      <c r="C63" s="194">
        <f t="shared" si="3"/>
        <v>0</v>
      </c>
      <c r="D63" s="194"/>
      <c r="E63" s="194"/>
      <c r="F63" s="194"/>
      <c r="G63" s="194">
        <f t="shared" si="4"/>
        <v>0</v>
      </c>
      <c r="H63" s="194"/>
      <c r="I63" s="194"/>
      <c r="J63" s="194"/>
      <c r="K63" s="194"/>
      <c r="L63" s="194"/>
      <c r="M63" s="194"/>
      <c r="N63" s="194">
        <f t="shared" si="5"/>
        <v>0</v>
      </c>
      <c r="O63" s="194"/>
      <c r="P63" s="194"/>
      <c r="Q63" s="200">
        <f t="shared" si="6"/>
        <v>0</v>
      </c>
      <c r="R63" s="194"/>
      <c r="S63" s="194"/>
      <c r="T63" s="194"/>
      <c r="U63" s="194">
        <v>110</v>
      </c>
      <c r="V63" s="194">
        <f t="shared" si="7"/>
        <v>110</v>
      </c>
      <c r="XFD63" s="189"/>
    </row>
    <row r="64" s="187" customFormat="1" ht="19" customHeight="1" spans="1:16384">
      <c r="A64" s="193" t="s">
        <v>254</v>
      </c>
      <c r="B64" s="194">
        <f t="shared" si="2"/>
        <v>231.0102</v>
      </c>
      <c r="C64" s="194">
        <f t="shared" si="3"/>
        <v>220.0902</v>
      </c>
      <c r="D64" s="194">
        <v>74.9016</v>
      </c>
      <c r="E64" s="194">
        <v>138.9468</v>
      </c>
      <c r="F64" s="194">
        <v>6.2418</v>
      </c>
      <c r="G64" s="194">
        <f t="shared" si="4"/>
        <v>0</v>
      </c>
      <c r="H64" s="194"/>
      <c r="I64" s="194"/>
      <c r="J64" s="194"/>
      <c r="K64" s="194"/>
      <c r="L64" s="194"/>
      <c r="M64" s="194">
        <v>10.92</v>
      </c>
      <c r="N64" s="194">
        <f t="shared" si="5"/>
        <v>0</v>
      </c>
      <c r="O64" s="194"/>
      <c r="P64" s="194"/>
      <c r="Q64" s="200">
        <f t="shared" si="6"/>
        <v>75.099203</v>
      </c>
      <c r="R64" s="194">
        <v>1.319203</v>
      </c>
      <c r="S64" s="194">
        <v>7.98</v>
      </c>
      <c r="T64" s="194">
        <v>65.8</v>
      </c>
      <c r="U64" s="194">
        <v>60</v>
      </c>
      <c r="V64" s="194">
        <f t="shared" si="7"/>
        <v>366.109403</v>
      </c>
      <c r="XFD64" s="189"/>
    </row>
    <row r="65" s="187" customFormat="1" ht="19" customHeight="1" spans="1:16384">
      <c r="A65" s="193" t="s">
        <v>214</v>
      </c>
      <c r="B65" s="194">
        <f t="shared" si="2"/>
        <v>568.47588</v>
      </c>
      <c r="C65" s="194">
        <f t="shared" si="3"/>
        <v>568.47588</v>
      </c>
      <c r="D65" s="194">
        <v>155.3268</v>
      </c>
      <c r="E65" s="194">
        <v>400.20518</v>
      </c>
      <c r="F65" s="194">
        <v>12.9439</v>
      </c>
      <c r="G65" s="194">
        <f t="shared" si="4"/>
        <v>0</v>
      </c>
      <c r="H65" s="194"/>
      <c r="I65" s="194"/>
      <c r="J65" s="194"/>
      <c r="K65" s="194"/>
      <c r="L65" s="194"/>
      <c r="M65" s="194">
        <v>0</v>
      </c>
      <c r="N65" s="194">
        <f t="shared" si="5"/>
        <v>0</v>
      </c>
      <c r="O65" s="194"/>
      <c r="P65" s="194"/>
      <c r="Q65" s="200">
        <f t="shared" si="6"/>
        <v>166.383654</v>
      </c>
      <c r="R65" s="194">
        <v>4.603654</v>
      </c>
      <c r="S65" s="194">
        <v>17.58</v>
      </c>
      <c r="T65" s="194">
        <v>144.2</v>
      </c>
      <c r="U65" s="194">
        <v>150</v>
      </c>
      <c r="V65" s="194">
        <f t="shared" si="7"/>
        <v>884.859534</v>
      </c>
      <c r="XFD65" s="189"/>
    </row>
    <row r="66" s="187" customFormat="1" ht="19" customHeight="1" spans="1:16384">
      <c r="A66" s="193" t="s">
        <v>489</v>
      </c>
      <c r="B66" s="194">
        <f t="shared" si="2"/>
        <v>0</v>
      </c>
      <c r="C66" s="194">
        <f t="shared" si="3"/>
        <v>0</v>
      </c>
      <c r="D66" s="194">
        <v>0</v>
      </c>
      <c r="E66" s="194">
        <v>0</v>
      </c>
      <c r="F66" s="194">
        <v>0</v>
      </c>
      <c r="G66" s="194">
        <f t="shared" si="4"/>
        <v>0</v>
      </c>
      <c r="H66" s="194"/>
      <c r="I66" s="194"/>
      <c r="J66" s="194"/>
      <c r="K66" s="194"/>
      <c r="L66" s="194"/>
      <c r="M66" s="194">
        <v>0</v>
      </c>
      <c r="N66" s="194">
        <f t="shared" si="5"/>
        <v>0</v>
      </c>
      <c r="O66" s="194"/>
      <c r="P66" s="194"/>
      <c r="Q66" s="200">
        <f t="shared" si="6"/>
        <v>60</v>
      </c>
      <c r="R66" s="194">
        <v>0</v>
      </c>
      <c r="S66" s="194">
        <v>0</v>
      </c>
      <c r="T66" s="194">
        <v>60</v>
      </c>
      <c r="U66" s="194">
        <v>45</v>
      </c>
      <c r="V66" s="194">
        <f t="shared" si="7"/>
        <v>105</v>
      </c>
      <c r="XFD66" s="189"/>
    </row>
    <row r="67" s="187" customFormat="1" ht="19" customHeight="1" spans="1:16384">
      <c r="A67" s="193" t="s">
        <v>443</v>
      </c>
      <c r="B67" s="194">
        <f t="shared" si="2"/>
        <v>203.36076</v>
      </c>
      <c r="C67" s="194">
        <f t="shared" si="3"/>
        <v>187.24076</v>
      </c>
      <c r="D67" s="194">
        <v>45.1416</v>
      </c>
      <c r="E67" s="194">
        <v>138.33736</v>
      </c>
      <c r="F67" s="194">
        <v>3.7618</v>
      </c>
      <c r="G67" s="194">
        <f t="shared" si="4"/>
        <v>0</v>
      </c>
      <c r="H67" s="194"/>
      <c r="I67" s="194"/>
      <c r="J67" s="194"/>
      <c r="K67" s="194"/>
      <c r="L67" s="194"/>
      <c r="M67" s="194">
        <v>16.12</v>
      </c>
      <c r="N67" s="194">
        <f t="shared" si="5"/>
        <v>0</v>
      </c>
      <c r="O67" s="194"/>
      <c r="P67" s="194"/>
      <c r="Q67" s="200">
        <f t="shared" si="6"/>
        <v>54.440871</v>
      </c>
      <c r="R67" s="194">
        <v>1.440871</v>
      </c>
      <c r="S67" s="194">
        <v>7.2</v>
      </c>
      <c r="T67" s="194">
        <v>45.8</v>
      </c>
      <c r="U67" s="194">
        <v>47</v>
      </c>
      <c r="V67" s="194">
        <f t="shared" si="7"/>
        <v>304.801631</v>
      </c>
      <c r="XFD67" s="189"/>
    </row>
    <row r="68" s="187" customFormat="1" ht="19" customHeight="1" spans="1:16384">
      <c r="A68" s="193" t="s">
        <v>445</v>
      </c>
      <c r="B68" s="194">
        <f t="shared" si="2"/>
        <v>113.82384</v>
      </c>
      <c r="C68" s="194">
        <f t="shared" si="3"/>
        <v>113.82384</v>
      </c>
      <c r="D68" s="194">
        <v>27.8832</v>
      </c>
      <c r="E68" s="194">
        <v>85.94064</v>
      </c>
      <c r="F68" s="194">
        <v>0</v>
      </c>
      <c r="G68" s="194">
        <f t="shared" si="4"/>
        <v>0</v>
      </c>
      <c r="H68" s="194"/>
      <c r="I68" s="194"/>
      <c r="J68" s="194"/>
      <c r="K68" s="194"/>
      <c r="L68" s="194"/>
      <c r="M68" s="194">
        <v>0</v>
      </c>
      <c r="N68" s="194">
        <f t="shared" si="5"/>
        <v>0</v>
      </c>
      <c r="O68" s="194"/>
      <c r="P68" s="194"/>
      <c r="Q68" s="200">
        <f t="shared" si="6"/>
        <v>22.961083</v>
      </c>
      <c r="R68" s="194">
        <v>0.761083</v>
      </c>
      <c r="S68" s="194">
        <v>0</v>
      </c>
      <c r="T68" s="194">
        <v>22.2</v>
      </c>
      <c r="U68" s="194">
        <v>60</v>
      </c>
      <c r="V68" s="194">
        <f t="shared" si="7"/>
        <v>196.784923</v>
      </c>
      <c r="XFD68" s="189"/>
    </row>
    <row r="69" s="187" customFormat="1" ht="19" customHeight="1" spans="1:16384">
      <c r="A69" s="193" t="s">
        <v>447</v>
      </c>
      <c r="B69" s="194">
        <f t="shared" si="2"/>
        <v>32.54518</v>
      </c>
      <c r="C69" s="194">
        <f t="shared" si="3"/>
        <v>32.54518</v>
      </c>
      <c r="D69" s="194">
        <v>7.6116</v>
      </c>
      <c r="E69" s="194">
        <v>24.29928</v>
      </c>
      <c r="F69" s="194">
        <v>0.6343</v>
      </c>
      <c r="G69" s="194">
        <f t="shared" si="4"/>
        <v>0</v>
      </c>
      <c r="H69" s="194"/>
      <c r="I69" s="194"/>
      <c r="J69" s="194"/>
      <c r="K69" s="194"/>
      <c r="L69" s="194"/>
      <c r="M69" s="194">
        <v>0</v>
      </c>
      <c r="N69" s="194">
        <f t="shared" si="5"/>
        <v>0</v>
      </c>
      <c r="O69" s="194"/>
      <c r="P69" s="194"/>
      <c r="Q69" s="200">
        <f t="shared" si="6"/>
        <v>5.26397</v>
      </c>
      <c r="R69" s="194">
        <v>0.24397</v>
      </c>
      <c r="S69" s="194">
        <v>1.02</v>
      </c>
      <c r="T69" s="194">
        <v>4</v>
      </c>
      <c r="U69" s="194"/>
      <c r="V69" s="194">
        <f t="shared" si="7"/>
        <v>37.80915</v>
      </c>
      <c r="XFD69" s="189"/>
    </row>
    <row r="70" s="187" customFormat="1" ht="19" customHeight="1" spans="1:16384">
      <c r="A70" s="193" t="s">
        <v>350</v>
      </c>
      <c r="B70" s="194">
        <f t="shared" si="2"/>
        <v>524.86444</v>
      </c>
      <c r="C70" s="194">
        <f t="shared" si="3"/>
        <v>524.86444</v>
      </c>
      <c r="D70" s="194">
        <v>122.6112</v>
      </c>
      <c r="E70" s="194">
        <v>392.03564</v>
      </c>
      <c r="F70" s="194">
        <v>10.2176</v>
      </c>
      <c r="G70" s="194">
        <f t="shared" si="4"/>
        <v>0</v>
      </c>
      <c r="H70" s="194"/>
      <c r="I70" s="194"/>
      <c r="J70" s="194"/>
      <c r="K70" s="194"/>
      <c r="L70" s="194"/>
      <c r="M70" s="194">
        <v>0</v>
      </c>
      <c r="N70" s="194">
        <f t="shared" si="5"/>
        <v>0</v>
      </c>
      <c r="O70" s="194"/>
      <c r="P70" s="194"/>
      <c r="Q70" s="200">
        <f t="shared" si="6"/>
        <v>134.72223</v>
      </c>
      <c r="R70" s="194">
        <v>3.96223</v>
      </c>
      <c r="S70" s="194">
        <v>18.36</v>
      </c>
      <c r="T70" s="194">
        <v>112.4</v>
      </c>
      <c r="U70" s="194">
        <v>1500</v>
      </c>
      <c r="V70" s="194">
        <f t="shared" si="7"/>
        <v>2159.58667</v>
      </c>
      <c r="XFD70" s="189"/>
    </row>
    <row r="71" s="187" customFormat="1" ht="19" customHeight="1" spans="1:16384">
      <c r="A71" s="193" t="s">
        <v>83</v>
      </c>
      <c r="B71" s="194">
        <f t="shared" si="2"/>
        <v>0</v>
      </c>
      <c r="C71" s="194">
        <f t="shared" si="3"/>
        <v>0</v>
      </c>
      <c r="D71" s="194">
        <v>0</v>
      </c>
      <c r="E71" s="194">
        <v>0</v>
      </c>
      <c r="F71" s="194">
        <v>0</v>
      </c>
      <c r="G71" s="194">
        <f t="shared" si="4"/>
        <v>0</v>
      </c>
      <c r="H71" s="194"/>
      <c r="I71" s="194"/>
      <c r="J71" s="194"/>
      <c r="K71" s="194"/>
      <c r="L71" s="194"/>
      <c r="M71" s="194">
        <v>0</v>
      </c>
      <c r="N71" s="194">
        <f t="shared" si="5"/>
        <v>0</v>
      </c>
      <c r="O71" s="194"/>
      <c r="P71" s="194"/>
      <c r="Q71" s="200">
        <f t="shared" si="6"/>
        <v>0</v>
      </c>
      <c r="R71" s="194">
        <v>0</v>
      </c>
      <c r="S71" s="194">
        <v>0</v>
      </c>
      <c r="T71" s="194"/>
      <c r="U71" s="194">
        <v>60</v>
      </c>
      <c r="V71" s="194">
        <f t="shared" si="7"/>
        <v>60</v>
      </c>
      <c r="XFD71" s="189"/>
    </row>
    <row r="72" s="187" customFormat="1" ht="19" customHeight="1" spans="1:16384">
      <c r="A72" s="193" t="s">
        <v>326</v>
      </c>
      <c r="B72" s="194"/>
      <c r="C72" s="194"/>
      <c r="D72" s="194"/>
      <c r="E72" s="194"/>
      <c r="F72" s="194"/>
      <c r="G72" s="194"/>
      <c r="H72" s="194"/>
      <c r="I72" s="194"/>
      <c r="J72" s="194"/>
      <c r="K72" s="194"/>
      <c r="L72" s="194"/>
      <c r="M72" s="194"/>
      <c r="N72" s="194"/>
      <c r="O72" s="194"/>
      <c r="P72" s="194"/>
      <c r="Q72" s="200">
        <f t="shared" si="6"/>
        <v>228</v>
      </c>
      <c r="R72" s="194"/>
      <c r="S72" s="194"/>
      <c r="T72" s="194">
        <v>228</v>
      </c>
      <c r="U72" s="194">
        <v>124</v>
      </c>
      <c r="V72" s="194">
        <f t="shared" si="7"/>
        <v>352</v>
      </c>
      <c r="XFD72" s="189"/>
    </row>
    <row r="73" s="187" customFormat="1" ht="19" customHeight="1" spans="1:16384">
      <c r="A73" s="193" t="s">
        <v>298</v>
      </c>
      <c r="B73" s="194">
        <f t="shared" ref="B73:B77" si="8">SUM(C73,G73,L73,M73,N73)</f>
        <v>284.50956</v>
      </c>
      <c r="C73" s="194">
        <f t="shared" ref="C73:C77" si="9">SUM(D73:F73)</f>
        <v>274.10956</v>
      </c>
      <c r="D73" s="194">
        <v>67.008</v>
      </c>
      <c r="E73" s="194">
        <v>201.51756</v>
      </c>
      <c r="F73" s="194">
        <v>5.584</v>
      </c>
      <c r="G73" s="194">
        <f t="shared" ref="G73:G77" si="10">SUM(H73:K73)</f>
        <v>0</v>
      </c>
      <c r="H73" s="194"/>
      <c r="I73" s="194"/>
      <c r="J73" s="194"/>
      <c r="K73" s="194"/>
      <c r="L73" s="194"/>
      <c r="M73" s="194">
        <v>10.4</v>
      </c>
      <c r="N73" s="194">
        <f t="shared" ref="N73:N77" si="11">SUM(O73:P73)</f>
        <v>0</v>
      </c>
      <c r="O73" s="194"/>
      <c r="P73" s="194"/>
      <c r="Q73" s="200">
        <f t="shared" ref="Q73:Q78" si="12">SUM(R73:T73)</f>
        <v>68.863018</v>
      </c>
      <c r="R73" s="194">
        <v>2.143018</v>
      </c>
      <c r="S73" s="194">
        <v>10.92</v>
      </c>
      <c r="T73" s="194">
        <v>55.8</v>
      </c>
      <c r="U73" s="194">
        <v>880</v>
      </c>
      <c r="V73" s="194">
        <f t="shared" ref="V73:V75" si="13">B73+Q73+U73</f>
        <v>1233.372578</v>
      </c>
      <c r="XFD73" s="189"/>
    </row>
    <row r="74" s="187" customFormat="1" ht="19" customHeight="1" spans="1:16384">
      <c r="A74" s="193" t="s">
        <v>490</v>
      </c>
      <c r="B74" s="194"/>
      <c r="C74" s="194"/>
      <c r="D74" s="194"/>
      <c r="E74" s="194"/>
      <c r="F74" s="194"/>
      <c r="G74" s="194"/>
      <c r="H74" s="194"/>
      <c r="I74" s="194"/>
      <c r="J74" s="194"/>
      <c r="K74" s="194"/>
      <c r="L74" s="194"/>
      <c r="M74" s="194"/>
      <c r="N74" s="194"/>
      <c r="O74" s="194"/>
      <c r="P74" s="194"/>
      <c r="Q74" s="200"/>
      <c r="R74" s="194"/>
      <c r="S74" s="194"/>
      <c r="T74" s="194"/>
      <c r="U74" s="194">
        <v>735</v>
      </c>
      <c r="V74" s="194">
        <f t="shared" si="13"/>
        <v>735</v>
      </c>
      <c r="XFD74" s="189"/>
    </row>
    <row r="75" s="187" customFormat="1" ht="19" customHeight="1" spans="1:16384">
      <c r="A75" s="193" t="s">
        <v>491</v>
      </c>
      <c r="B75" s="194">
        <f t="shared" si="8"/>
        <v>0</v>
      </c>
      <c r="C75" s="194">
        <f t="shared" si="9"/>
        <v>0</v>
      </c>
      <c r="D75" s="194"/>
      <c r="E75" s="194"/>
      <c r="F75" s="194"/>
      <c r="G75" s="194">
        <f t="shared" si="10"/>
        <v>0</v>
      </c>
      <c r="H75" s="194"/>
      <c r="I75" s="194"/>
      <c r="J75" s="194"/>
      <c r="K75" s="194"/>
      <c r="L75" s="194"/>
      <c r="M75" s="194"/>
      <c r="N75" s="194">
        <f t="shared" si="11"/>
        <v>0</v>
      </c>
      <c r="O75" s="194"/>
      <c r="P75" s="194"/>
      <c r="Q75" s="200">
        <f t="shared" si="12"/>
        <v>0</v>
      </c>
      <c r="R75" s="194"/>
      <c r="S75" s="194"/>
      <c r="T75" s="194"/>
      <c r="U75" s="194">
        <v>56088</v>
      </c>
      <c r="V75" s="194">
        <f t="shared" si="13"/>
        <v>56088</v>
      </c>
      <c r="XFD75" s="189"/>
    </row>
    <row r="76" s="187" customFormat="1" ht="19" customHeight="1" spans="1:16384">
      <c r="A76" s="191" t="s">
        <v>492</v>
      </c>
      <c r="B76" s="220">
        <f t="shared" ref="B76:K76" si="14">SUM(B77:B78)</f>
        <v>420.54584</v>
      </c>
      <c r="C76" s="220">
        <f t="shared" si="14"/>
        <v>414.63084</v>
      </c>
      <c r="D76" s="220">
        <f t="shared" si="14"/>
        <v>102.3768</v>
      </c>
      <c r="E76" s="220">
        <f t="shared" si="14"/>
        <v>303.72264</v>
      </c>
      <c r="F76" s="220">
        <f t="shared" si="14"/>
        <v>8.5314</v>
      </c>
      <c r="G76" s="220">
        <f t="shared" si="14"/>
        <v>0</v>
      </c>
      <c r="H76" s="220">
        <f t="shared" si="14"/>
        <v>0</v>
      </c>
      <c r="I76" s="220">
        <f t="shared" si="14"/>
        <v>0</v>
      </c>
      <c r="J76" s="220">
        <f t="shared" si="14"/>
        <v>0</v>
      </c>
      <c r="K76" s="220">
        <f t="shared" si="14"/>
        <v>0</v>
      </c>
      <c r="L76" s="220"/>
      <c r="M76" s="220">
        <f t="shared" ref="M76:V76" si="15">SUM(M77:M78)</f>
        <v>5.915</v>
      </c>
      <c r="N76" s="220">
        <f t="shared" si="15"/>
        <v>0</v>
      </c>
      <c r="O76" s="220">
        <f t="shared" si="15"/>
        <v>0</v>
      </c>
      <c r="P76" s="220">
        <f t="shared" si="15"/>
        <v>0</v>
      </c>
      <c r="Q76" s="220">
        <f t="shared" si="15"/>
        <v>124.726234</v>
      </c>
      <c r="R76" s="220">
        <f t="shared" si="15"/>
        <v>3.026234</v>
      </c>
      <c r="S76" s="220">
        <f t="shared" si="15"/>
        <v>9.9</v>
      </c>
      <c r="T76" s="220">
        <f t="shared" si="15"/>
        <v>111.8</v>
      </c>
      <c r="U76" s="220">
        <f t="shared" si="15"/>
        <v>1789</v>
      </c>
      <c r="V76" s="220">
        <f t="shared" si="15"/>
        <v>2334.272074</v>
      </c>
      <c r="W76" s="188"/>
      <c r="XFD76" s="189"/>
    </row>
    <row r="77" s="187" customFormat="1" ht="19" customHeight="1" spans="1:16384">
      <c r="A77" s="193" t="s">
        <v>141</v>
      </c>
      <c r="B77" s="194">
        <f t="shared" si="8"/>
        <v>420.54584</v>
      </c>
      <c r="C77" s="194">
        <f t="shared" si="9"/>
        <v>414.63084</v>
      </c>
      <c r="D77" s="194">
        <v>102.3768</v>
      </c>
      <c r="E77" s="194">
        <v>303.72264</v>
      </c>
      <c r="F77" s="194">
        <v>8.5314</v>
      </c>
      <c r="G77" s="194">
        <f t="shared" si="10"/>
        <v>0</v>
      </c>
      <c r="H77" s="194"/>
      <c r="I77" s="194"/>
      <c r="J77" s="194"/>
      <c r="K77" s="194"/>
      <c r="L77" s="194"/>
      <c r="M77" s="194">
        <v>5.915</v>
      </c>
      <c r="N77" s="194">
        <f t="shared" si="11"/>
        <v>0</v>
      </c>
      <c r="O77" s="194"/>
      <c r="P77" s="194"/>
      <c r="Q77" s="200">
        <f t="shared" si="12"/>
        <v>124.726234</v>
      </c>
      <c r="R77" s="194">
        <v>3.026234</v>
      </c>
      <c r="S77" s="194">
        <v>9.9</v>
      </c>
      <c r="T77" s="194">
        <v>111.8</v>
      </c>
      <c r="U77" s="194">
        <v>1750</v>
      </c>
      <c r="V77" s="194">
        <f t="shared" ref="V77:V91" si="16">B77+Q77+U77</f>
        <v>2295.272074</v>
      </c>
      <c r="XFD77" s="189"/>
    </row>
    <row r="78" s="187" customFormat="1" ht="19" customHeight="1" spans="1:16384">
      <c r="A78" s="193" t="s">
        <v>493</v>
      </c>
      <c r="B78" s="194"/>
      <c r="C78" s="194"/>
      <c r="D78" s="194"/>
      <c r="E78" s="194"/>
      <c r="F78" s="194"/>
      <c r="G78" s="194"/>
      <c r="H78" s="194"/>
      <c r="I78" s="194"/>
      <c r="J78" s="194"/>
      <c r="K78" s="194"/>
      <c r="L78" s="194"/>
      <c r="M78" s="194"/>
      <c r="N78" s="194"/>
      <c r="O78" s="194"/>
      <c r="P78" s="194"/>
      <c r="Q78" s="200">
        <f t="shared" si="12"/>
        <v>0</v>
      </c>
      <c r="R78" s="194"/>
      <c r="S78" s="194"/>
      <c r="T78" s="194"/>
      <c r="U78" s="194">
        <v>39</v>
      </c>
      <c r="V78" s="194">
        <f t="shared" si="16"/>
        <v>39</v>
      </c>
      <c r="XFD78" s="189"/>
    </row>
    <row r="79" s="187" customFormat="1" ht="19" customHeight="1" spans="1:16384">
      <c r="A79" s="191" t="s">
        <v>494</v>
      </c>
      <c r="B79" s="220">
        <f t="shared" ref="B79:K79" si="17">SUM(B80:B91)</f>
        <v>33741.403341</v>
      </c>
      <c r="C79" s="220">
        <f t="shared" si="17"/>
        <v>28436.237632</v>
      </c>
      <c r="D79" s="220">
        <f t="shared" si="17"/>
        <v>7616.2632</v>
      </c>
      <c r="E79" s="220">
        <f t="shared" si="17"/>
        <v>20185.285832</v>
      </c>
      <c r="F79" s="220">
        <f t="shared" si="17"/>
        <v>634.6886</v>
      </c>
      <c r="G79" s="220">
        <f t="shared" si="17"/>
        <v>0</v>
      </c>
      <c r="H79" s="220">
        <f t="shared" si="17"/>
        <v>0</v>
      </c>
      <c r="I79" s="220">
        <f t="shared" si="17"/>
        <v>0</v>
      </c>
      <c r="J79" s="220">
        <f t="shared" si="17"/>
        <v>0</v>
      </c>
      <c r="K79" s="220">
        <f t="shared" si="17"/>
        <v>0</v>
      </c>
      <c r="L79" s="220"/>
      <c r="M79" s="220">
        <f t="shared" ref="M79:V79" si="18">SUM(M80:M91)</f>
        <v>5305.165709</v>
      </c>
      <c r="N79" s="220">
        <f t="shared" si="18"/>
        <v>0</v>
      </c>
      <c r="O79" s="220">
        <f t="shared" si="18"/>
        <v>0</v>
      </c>
      <c r="P79" s="220">
        <f t="shared" si="18"/>
        <v>0</v>
      </c>
      <c r="Q79" s="220">
        <f t="shared" si="18"/>
        <v>9833.819343</v>
      </c>
      <c r="R79" s="220">
        <f t="shared" si="18"/>
        <v>159.779343</v>
      </c>
      <c r="S79" s="220">
        <f t="shared" si="18"/>
        <v>765.84</v>
      </c>
      <c r="T79" s="220">
        <f t="shared" si="18"/>
        <v>8908.2</v>
      </c>
      <c r="U79" s="220">
        <f t="shared" si="18"/>
        <v>24986</v>
      </c>
      <c r="V79" s="220">
        <f t="shared" si="18"/>
        <v>68561.222684</v>
      </c>
      <c r="W79" s="188"/>
      <c r="XFD79" s="189"/>
    </row>
    <row r="80" s="187" customFormat="1" ht="19" customHeight="1" spans="1:16384">
      <c r="A80" s="193" t="s">
        <v>177</v>
      </c>
      <c r="B80" s="194">
        <f t="shared" ref="B80:B88" si="19">SUM(C80,G80,L80,M80,N80)</f>
        <v>1215.29504</v>
      </c>
      <c r="C80" s="194">
        <f t="shared" ref="C80:C88" si="20">SUM(D80:F80)</f>
        <v>1157.83504</v>
      </c>
      <c r="D80" s="194">
        <v>260.076</v>
      </c>
      <c r="E80" s="194">
        <v>876.08604</v>
      </c>
      <c r="F80" s="194">
        <v>21.673</v>
      </c>
      <c r="G80" s="194">
        <f t="shared" ref="G80:G88" si="21">SUM(H80:K80)</f>
        <v>0</v>
      </c>
      <c r="H80" s="194"/>
      <c r="I80" s="194"/>
      <c r="J80" s="194"/>
      <c r="K80" s="194"/>
      <c r="L80" s="194"/>
      <c r="M80" s="194">
        <v>57.46</v>
      </c>
      <c r="N80" s="194">
        <f t="shared" ref="N80:N88" si="22">SUM(O80:P80)</f>
        <v>0</v>
      </c>
      <c r="O80" s="194"/>
      <c r="P80" s="194"/>
      <c r="Q80" s="200">
        <f t="shared" ref="Q80:Q91" si="23">SUM(R80:T80)</f>
        <v>370.541001</v>
      </c>
      <c r="R80" s="194">
        <v>8.281001</v>
      </c>
      <c r="S80" s="194">
        <v>39.06</v>
      </c>
      <c r="T80" s="194">
        <v>323.2</v>
      </c>
      <c r="U80" s="194">
        <v>233</v>
      </c>
      <c r="V80" s="194">
        <f t="shared" si="16"/>
        <v>1818.836041</v>
      </c>
      <c r="XFD80" s="189"/>
    </row>
    <row r="81" s="187" customFormat="1" ht="19" customHeight="1" spans="1:16384">
      <c r="A81" s="193" t="s">
        <v>179</v>
      </c>
      <c r="B81" s="194">
        <f t="shared" si="19"/>
        <v>1842.30228</v>
      </c>
      <c r="C81" s="194">
        <f t="shared" si="20"/>
        <v>1836.58228</v>
      </c>
      <c r="D81" s="194">
        <v>317.9928</v>
      </c>
      <c r="E81" s="194">
        <v>1492.09008</v>
      </c>
      <c r="F81" s="194">
        <v>26.4994</v>
      </c>
      <c r="G81" s="194">
        <f t="shared" si="21"/>
        <v>0</v>
      </c>
      <c r="H81" s="194"/>
      <c r="I81" s="194"/>
      <c r="J81" s="194"/>
      <c r="K81" s="194"/>
      <c r="L81" s="194"/>
      <c r="M81" s="194">
        <v>5.72</v>
      </c>
      <c r="N81" s="194">
        <f t="shared" si="22"/>
        <v>0</v>
      </c>
      <c r="O81" s="194"/>
      <c r="P81" s="194"/>
      <c r="Q81" s="200">
        <f t="shared" si="23"/>
        <v>582.054708</v>
      </c>
      <c r="R81" s="194">
        <v>11.194708</v>
      </c>
      <c r="S81" s="194">
        <v>45.06</v>
      </c>
      <c r="T81" s="194">
        <v>525.8</v>
      </c>
      <c r="U81" s="194">
        <v>238</v>
      </c>
      <c r="V81" s="194">
        <f t="shared" si="16"/>
        <v>2662.356988</v>
      </c>
      <c r="XFD81" s="189"/>
    </row>
    <row r="82" s="187" customFormat="1" ht="19" customHeight="1" spans="1:22">
      <c r="A82" s="193" t="s">
        <v>185</v>
      </c>
      <c r="B82" s="194">
        <f t="shared" si="19"/>
        <v>17249.32444</v>
      </c>
      <c r="C82" s="194">
        <f t="shared" si="20"/>
        <v>14114.76444</v>
      </c>
      <c r="D82" s="194">
        <v>3320.3304</v>
      </c>
      <c r="E82" s="194">
        <v>10517.73984</v>
      </c>
      <c r="F82" s="194">
        <v>276.6942</v>
      </c>
      <c r="G82" s="194">
        <f t="shared" si="21"/>
        <v>0</v>
      </c>
      <c r="H82" s="194"/>
      <c r="I82" s="194"/>
      <c r="J82" s="194"/>
      <c r="K82" s="194"/>
      <c r="L82" s="194"/>
      <c r="M82" s="194">
        <v>3134.56</v>
      </c>
      <c r="N82" s="194">
        <f t="shared" si="22"/>
        <v>0</v>
      </c>
      <c r="O82" s="194"/>
      <c r="P82" s="194"/>
      <c r="Q82" s="200">
        <f t="shared" si="23"/>
        <v>5879.688724</v>
      </c>
      <c r="R82" s="194">
        <v>71.608724</v>
      </c>
      <c r="S82" s="194">
        <v>442.08</v>
      </c>
      <c r="T82" s="194">
        <v>5366</v>
      </c>
      <c r="U82" s="194">
        <v>10250</v>
      </c>
      <c r="V82" s="194">
        <f t="shared" si="16"/>
        <v>33379.013164</v>
      </c>
    </row>
    <row r="83" s="187" customFormat="1" ht="19" customHeight="1" spans="1:22">
      <c r="A83" s="193" t="s">
        <v>187</v>
      </c>
      <c r="B83" s="194">
        <f t="shared" si="19"/>
        <v>8309.0754</v>
      </c>
      <c r="C83" s="194">
        <f t="shared" si="20"/>
        <v>6699.6754</v>
      </c>
      <c r="D83" s="194">
        <v>2739.7824</v>
      </c>
      <c r="E83" s="194">
        <v>3731.5778</v>
      </c>
      <c r="F83" s="194">
        <v>228.3152</v>
      </c>
      <c r="G83" s="194">
        <f t="shared" si="21"/>
        <v>0</v>
      </c>
      <c r="H83" s="194"/>
      <c r="I83" s="194"/>
      <c r="J83" s="194"/>
      <c r="K83" s="194"/>
      <c r="L83" s="194"/>
      <c r="M83" s="194">
        <v>1609.4</v>
      </c>
      <c r="N83" s="194">
        <f t="shared" si="22"/>
        <v>0</v>
      </c>
      <c r="O83" s="194"/>
      <c r="P83" s="194"/>
      <c r="Q83" s="200">
        <f t="shared" si="23"/>
        <v>2082.367282</v>
      </c>
      <c r="R83" s="194">
        <v>40.267282</v>
      </c>
      <c r="S83" s="194">
        <v>176.1</v>
      </c>
      <c r="T83" s="194">
        <v>1866</v>
      </c>
      <c r="U83" s="194">
        <v>115</v>
      </c>
      <c r="V83" s="194">
        <f t="shared" si="16"/>
        <v>10506.442682</v>
      </c>
    </row>
    <row r="84" s="187" customFormat="1" ht="19" customHeight="1" spans="1:16384">
      <c r="A84" s="193" t="s">
        <v>189</v>
      </c>
      <c r="B84" s="194">
        <f t="shared" si="19"/>
        <v>1589.218129</v>
      </c>
      <c r="C84" s="194">
        <f t="shared" si="20"/>
        <v>1293.99242</v>
      </c>
      <c r="D84" s="194">
        <v>290.4216</v>
      </c>
      <c r="E84" s="194">
        <v>979.36902</v>
      </c>
      <c r="F84" s="194">
        <v>24.2018</v>
      </c>
      <c r="G84" s="194">
        <f t="shared" si="21"/>
        <v>0</v>
      </c>
      <c r="H84" s="194"/>
      <c r="I84" s="194"/>
      <c r="J84" s="194"/>
      <c r="K84" s="194"/>
      <c r="L84" s="194"/>
      <c r="M84" s="194">
        <v>295.225709</v>
      </c>
      <c r="N84" s="194">
        <f t="shared" si="22"/>
        <v>0</v>
      </c>
      <c r="O84" s="194"/>
      <c r="P84" s="194"/>
      <c r="Q84" s="200">
        <f t="shared" si="23"/>
        <v>535.647982</v>
      </c>
      <c r="R84" s="194">
        <v>7.607982</v>
      </c>
      <c r="S84" s="194">
        <v>38.04</v>
      </c>
      <c r="T84" s="194">
        <v>490</v>
      </c>
      <c r="U84" s="194"/>
      <c r="V84" s="194">
        <f t="shared" si="16"/>
        <v>2124.866111</v>
      </c>
      <c r="XFD84" s="189"/>
    </row>
    <row r="85" s="187" customFormat="1" ht="19" customHeight="1" spans="1:16384">
      <c r="A85" s="193" t="s">
        <v>190</v>
      </c>
      <c r="B85" s="194">
        <f t="shared" si="19"/>
        <v>951.0744</v>
      </c>
      <c r="C85" s="194">
        <f t="shared" si="20"/>
        <v>867.3544</v>
      </c>
      <c r="D85" s="194">
        <v>72.9372</v>
      </c>
      <c r="E85" s="194">
        <v>788.3391</v>
      </c>
      <c r="F85" s="194">
        <v>6.0781</v>
      </c>
      <c r="G85" s="194">
        <f t="shared" si="21"/>
        <v>0</v>
      </c>
      <c r="H85" s="194"/>
      <c r="I85" s="194"/>
      <c r="J85" s="194"/>
      <c r="K85" s="194"/>
      <c r="L85" s="194"/>
      <c r="M85" s="194">
        <v>83.72</v>
      </c>
      <c r="N85" s="194">
        <f t="shared" si="22"/>
        <v>0</v>
      </c>
      <c r="O85" s="194"/>
      <c r="P85" s="194"/>
      <c r="Q85" s="200">
        <f t="shared" si="23"/>
        <v>113.248676</v>
      </c>
      <c r="R85" s="194">
        <v>9.508676</v>
      </c>
      <c r="S85" s="194">
        <v>7.74</v>
      </c>
      <c r="T85" s="194">
        <v>96</v>
      </c>
      <c r="U85" s="194"/>
      <c r="V85" s="194">
        <f t="shared" si="16"/>
        <v>1064.323076</v>
      </c>
      <c r="XFD85" s="189"/>
    </row>
    <row r="86" s="187" customFormat="1" ht="19" customHeight="1" spans="1:16384">
      <c r="A86" s="193" t="s">
        <v>194</v>
      </c>
      <c r="B86" s="194">
        <f t="shared" si="19"/>
        <v>1660.071952</v>
      </c>
      <c r="C86" s="194">
        <f t="shared" si="20"/>
        <v>1581.811952</v>
      </c>
      <c r="D86" s="194">
        <v>513.4992</v>
      </c>
      <c r="E86" s="194">
        <v>1025.521152</v>
      </c>
      <c r="F86" s="194">
        <v>42.7916</v>
      </c>
      <c r="G86" s="194">
        <f t="shared" si="21"/>
        <v>0</v>
      </c>
      <c r="H86" s="194"/>
      <c r="I86" s="194"/>
      <c r="J86" s="194"/>
      <c r="K86" s="194"/>
      <c r="L86" s="194"/>
      <c r="M86" s="194">
        <v>78.26</v>
      </c>
      <c r="N86" s="194">
        <f t="shared" si="22"/>
        <v>0</v>
      </c>
      <c r="O86" s="194"/>
      <c r="P86" s="194"/>
      <c r="Q86" s="200">
        <f t="shared" si="23"/>
        <v>11.412572</v>
      </c>
      <c r="R86" s="194">
        <v>8.112572</v>
      </c>
      <c r="S86" s="194">
        <v>3.3</v>
      </c>
      <c r="T86" s="194"/>
      <c r="U86" s="194"/>
      <c r="V86" s="194">
        <f t="shared" si="16"/>
        <v>1671.484524</v>
      </c>
      <c r="XFD86" s="189"/>
    </row>
    <row r="87" s="187" customFormat="1" ht="19" customHeight="1" spans="1:16384">
      <c r="A87" s="193" t="s">
        <v>196</v>
      </c>
      <c r="B87" s="194">
        <f t="shared" si="19"/>
        <v>590.08692</v>
      </c>
      <c r="C87" s="194">
        <f t="shared" si="20"/>
        <v>560.18692</v>
      </c>
      <c r="D87" s="194">
        <v>24.5064</v>
      </c>
      <c r="E87" s="194">
        <v>533.63832</v>
      </c>
      <c r="F87" s="194">
        <v>2.0422</v>
      </c>
      <c r="G87" s="194">
        <f t="shared" si="21"/>
        <v>0</v>
      </c>
      <c r="H87" s="194"/>
      <c r="I87" s="194"/>
      <c r="J87" s="194"/>
      <c r="K87" s="194"/>
      <c r="L87" s="194"/>
      <c r="M87" s="194">
        <v>29.9</v>
      </c>
      <c r="N87" s="194">
        <f t="shared" si="22"/>
        <v>0</v>
      </c>
      <c r="O87" s="194"/>
      <c r="P87" s="194"/>
      <c r="Q87" s="200">
        <f t="shared" si="23"/>
        <v>2.850532</v>
      </c>
      <c r="R87" s="194">
        <v>0.750532</v>
      </c>
      <c r="S87" s="194">
        <v>2.1</v>
      </c>
      <c r="T87" s="194"/>
      <c r="U87" s="194"/>
      <c r="V87" s="194">
        <f t="shared" si="16"/>
        <v>592.937452</v>
      </c>
      <c r="XFD87" s="189"/>
    </row>
    <row r="88" s="187" customFormat="1" ht="19" customHeight="1" spans="1:16384">
      <c r="A88" s="193" t="s">
        <v>278</v>
      </c>
      <c r="B88" s="194">
        <f t="shared" si="19"/>
        <v>334.95478</v>
      </c>
      <c r="C88" s="194">
        <f t="shared" si="20"/>
        <v>324.03478</v>
      </c>
      <c r="D88" s="194">
        <v>76.7172</v>
      </c>
      <c r="E88" s="194">
        <v>240.92448</v>
      </c>
      <c r="F88" s="194">
        <v>6.3931</v>
      </c>
      <c r="G88" s="194">
        <f t="shared" si="21"/>
        <v>0</v>
      </c>
      <c r="H88" s="194"/>
      <c r="I88" s="194"/>
      <c r="J88" s="194"/>
      <c r="K88" s="194"/>
      <c r="L88" s="194"/>
      <c r="M88" s="194">
        <v>10.92</v>
      </c>
      <c r="N88" s="194">
        <f t="shared" si="22"/>
        <v>0</v>
      </c>
      <c r="O88" s="194"/>
      <c r="P88" s="194"/>
      <c r="Q88" s="200">
        <f t="shared" si="23"/>
        <v>61.007866</v>
      </c>
      <c r="R88" s="194">
        <v>2.447866</v>
      </c>
      <c r="S88" s="194">
        <v>12.36</v>
      </c>
      <c r="T88" s="194">
        <v>46.2</v>
      </c>
      <c r="U88" s="194">
        <v>4007</v>
      </c>
      <c r="V88" s="194">
        <f t="shared" si="16"/>
        <v>4402.962646</v>
      </c>
      <c r="XFD88" s="189"/>
    </row>
    <row r="89" s="187" customFormat="1" ht="19" customHeight="1" spans="1:16384">
      <c r="A89" s="221" t="s">
        <v>192</v>
      </c>
      <c r="B89" s="194"/>
      <c r="C89" s="194"/>
      <c r="D89" s="194"/>
      <c r="E89" s="194"/>
      <c r="F89" s="194"/>
      <c r="G89" s="194"/>
      <c r="H89" s="194"/>
      <c r="I89" s="194"/>
      <c r="J89" s="194"/>
      <c r="K89" s="194"/>
      <c r="L89" s="194"/>
      <c r="M89" s="194"/>
      <c r="N89" s="194"/>
      <c r="O89" s="194"/>
      <c r="P89" s="194"/>
      <c r="Q89" s="200">
        <f t="shared" si="23"/>
        <v>40</v>
      </c>
      <c r="R89" s="194"/>
      <c r="S89" s="194"/>
      <c r="T89" s="194">
        <v>40</v>
      </c>
      <c r="U89" s="194"/>
      <c r="V89" s="194">
        <f t="shared" si="16"/>
        <v>40</v>
      </c>
      <c r="XFD89" s="189"/>
    </row>
    <row r="90" s="187" customFormat="1" ht="19" customHeight="1" spans="1:16384">
      <c r="A90" s="221" t="s">
        <v>181</v>
      </c>
      <c r="B90" s="194"/>
      <c r="C90" s="194"/>
      <c r="D90" s="194"/>
      <c r="E90" s="194"/>
      <c r="F90" s="194"/>
      <c r="G90" s="194"/>
      <c r="H90" s="194"/>
      <c r="I90" s="194"/>
      <c r="J90" s="194"/>
      <c r="K90" s="194"/>
      <c r="L90" s="194"/>
      <c r="M90" s="194"/>
      <c r="N90" s="194"/>
      <c r="O90" s="194"/>
      <c r="P90" s="194"/>
      <c r="Q90" s="200">
        <f t="shared" si="23"/>
        <v>155</v>
      </c>
      <c r="R90" s="194"/>
      <c r="S90" s="194"/>
      <c r="T90" s="194">
        <v>155</v>
      </c>
      <c r="U90" s="194">
        <v>60</v>
      </c>
      <c r="V90" s="194">
        <f t="shared" si="16"/>
        <v>215</v>
      </c>
      <c r="XFD90" s="189"/>
    </row>
    <row r="91" s="187" customFormat="1" ht="19" customHeight="1" spans="1:16384">
      <c r="A91" s="193" t="s">
        <v>495</v>
      </c>
      <c r="B91" s="194"/>
      <c r="C91" s="194"/>
      <c r="D91" s="194"/>
      <c r="E91" s="194"/>
      <c r="F91" s="194"/>
      <c r="G91" s="194"/>
      <c r="H91" s="194"/>
      <c r="I91" s="194"/>
      <c r="J91" s="194"/>
      <c r="K91" s="194"/>
      <c r="L91" s="194"/>
      <c r="M91" s="194"/>
      <c r="N91" s="194"/>
      <c r="O91" s="194"/>
      <c r="P91" s="194"/>
      <c r="Q91" s="200">
        <f t="shared" si="23"/>
        <v>0</v>
      </c>
      <c r="R91" s="194"/>
      <c r="S91" s="194"/>
      <c r="T91" s="194"/>
      <c r="U91" s="194">
        <v>10083</v>
      </c>
      <c r="V91" s="194">
        <f t="shared" si="16"/>
        <v>10083</v>
      </c>
      <c r="XFD91" s="189"/>
    </row>
    <row r="92" s="187" customFormat="1" ht="19" customHeight="1" spans="1:16384">
      <c r="A92" s="191" t="s">
        <v>496</v>
      </c>
      <c r="B92" s="220">
        <f t="shared" ref="B92:K92" si="24">SUM(B93:B109)</f>
        <v>25628.854896</v>
      </c>
      <c r="C92" s="220">
        <f t="shared" si="24"/>
        <v>25445.034896</v>
      </c>
      <c r="D92" s="220">
        <f t="shared" si="24"/>
        <v>6703.47024</v>
      </c>
      <c r="E92" s="220">
        <f t="shared" si="24"/>
        <v>18713.370456</v>
      </c>
      <c r="F92" s="220">
        <f t="shared" si="24"/>
        <v>28.1942</v>
      </c>
      <c r="G92" s="220">
        <f t="shared" si="24"/>
        <v>0</v>
      </c>
      <c r="H92" s="220">
        <f t="shared" si="24"/>
        <v>0</v>
      </c>
      <c r="I92" s="220">
        <f t="shared" si="24"/>
        <v>0</v>
      </c>
      <c r="J92" s="220">
        <f t="shared" si="24"/>
        <v>0</v>
      </c>
      <c r="K92" s="220">
        <f t="shared" si="24"/>
        <v>0</v>
      </c>
      <c r="L92" s="220"/>
      <c r="M92" s="220">
        <f t="shared" ref="M92:V92" si="25">SUM(M93:M109)</f>
        <v>183.82</v>
      </c>
      <c r="N92" s="220">
        <f t="shared" si="25"/>
        <v>0</v>
      </c>
      <c r="O92" s="220">
        <f t="shared" si="25"/>
        <v>0</v>
      </c>
      <c r="P92" s="220">
        <f t="shared" si="25"/>
        <v>0</v>
      </c>
      <c r="Q92" s="220">
        <f t="shared" si="25"/>
        <v>965.171497</v>
      </c>
      <c r="R92" s="220">
        <f t="shared" si="25"/>
        <v>184.911497</v>
      </c>
      <c r="S92" s="220">
        <f t="shared" si="25"/>
        <v>40.86</v>
      </c>
      <c r="T92" s="220">
        <f t="shared" si="25"/>
        <v>739.4</v>
      </c>
      <c r="U92" s="220">
        <f t="shared" si="25"/>
        <v>54798</v>
      </c>
      <c r="V92" s="220">
        <f t="shared" si="25"/>
        <v>81392.026393</v>
      </c>
      <c r="W92" s="188"/>
      <c r="XFD92" s="189"/>
    </row>
    <row r="93" s="187" customFormat="1" ht="19" customHeight="1" spans="1:16384">
      <c r="A93" s="193" t="s">
        <v>198</v>
      </c>
      <c r="B93" s="194">
        <f t="shared" ref="B93:B108" si="26">SUM(C93,G93,L93,M93,N93)</f>
        <v>785.00564</v>
      </c>
      <c r="C93" s="194">
        <f t="shared" ref="C93:C108" si="27">SUM(D93:F93)</f>
        <v>773.56564</v>
      </c>
      <c r="D93" s="194">
        <v>191.9352</v>
      </c>
      <c r="E93" s="194">
        <v>565.63584</v>
      </c>
      <c r="F93" s="194">
        <v>15.9946</v>
      </c>
      <c r="G93" s="194">
        <f t="shared" ref="G93:G108" si="28">SUM(H93:K93)</f>
        <v>0</v>
      </c>
      <c r="H93" s="194"/>
      <c r="I93" s="194"/>
      <c r="J93" s="194"/>
      <c r="K93" s="194"/>
      <c r="L93" s="194"/>
      <c r="M93" s="194">
        <v>11.44</v>
      </c>
      <c r="N93" s="194">
        <f t="shared" ref="N93:N108" si="29">SUM(O93:P93)</f>
        <v>0</v>
      </c>
      <c r="O93" s="194"/>
      <c r="P93" s="194"/>
      <c r="Q93" s="200">
        <f t="shared" ref="Q93:Q109" si="30">SUM(R93:T93)</f>
        <v>125.911754</v>
      </c>
      <c r="R93" s="194">
        <v>5.831754</v>
      </c>
      <c r="S93" s="194">
        <v>18.48</v>
      </c>
      <c r="T93" s="194">
        <v>101.6</v>
      </c>
      <c r="U93" s="194">
        <v>1620</v>
      </c>
      <c r="V93" s="194">
        <f t="shared" ref="V93:V109" si="31">B93+Q93+U93</f>
        <v>2530.917394</v>
      </c>
      <c r="XFD93" s="189"/>
    </row>
    <row r="94" s="187" customFormat="1" ht="19" customHeight="1" spans="1:16384">
      <c r="A94" s="193" t="s">
        <v>226</v>
      </c>
      <c r="B94" s="194">
        <f t="shared" si="26"/>
        <v>615.6206</v>
      </c>
      <c r="C94" s="194">
        <f t="shared" si="27"/>
        <v>610.4206</v>
      </c>
      <c r="D94" s="194">
        <v>146.3952</v>
      </c>
      <c r="E94" s="194">
        <v>451.8258</v>
      </c>
      <c r="F94" s="194">
        <v>12.1996</v>
      </c>
      <c r="G94" s="194">
        <f t="shared" si="28"/>
        <v>0</v>
      </c>
      <c r="H94" s="194"/>
      <c r="I94" s="194"/>
      <c r="J94" s="194"/>
      <c r="K94" s="194"/>
      <c r="L94" s="194"/>
      <c r="M94" s="194">
        <v>5.2</v>
      </c>
      <c r="N94" s="194">
        <f t="shared" si="29"/>
        <v>0</v>
      </c>
      <c r="O94" s="194"/>
      <c r="P94" s="194"/>
      <c r="Q94" s="200">
        <f t="shared" si="30"/>
        <v>168.029849</v>
      </c>
      <c r="R94" s="194">
        <v>4.649849</v>
      </c>
      <c r="S94" s="194">
        <v>22.38</v>
      </c>
      <c r="T94" s="194">
        <v>141</v>
      </c>
      <c r="U94" s="194">
        <v>2080</v>
      </c>
      <c r="V94" s="194">
        <f t="shared" si="31"/>
        <v>2863.650449</v>
      </c>
      <c r="XFD94" s="189"/>
    </row>
    <row r="95" s="187" customFormat="1" ht="19" customHeight="1" spans="1:16384">
      <c r="A95" s="193" t="s">
        <v>228</v>
      </c>
      <c r="B95" s="194">
        <f t="shared" si="26"/>
        <v>4052.84722</v>
      </c>
      <c r="C95" s="194">
        <f t="shared" si="27"/>
        <v>4032.82722</v>
      </c>
      <c r="D95" s="194">
        <v>1113.4584</v>
      </c>
      <c r="E95" s="194">
        <v>2919.36882</v>
      </c>
      <c r="F95" s="194">
        <v>0</v>
      </c>
      <c r="G95" s="194">
        <f t="shared" si="28"/>
        <v>0</v>
      </c>
      <c r="H95" s="194"/>
      <c r="I95" s="194"/>
      <c r="J95" s="194"/>
      <c r="K95" s="194"/>
      <c r="L95" s="194"/>
      <c r="M95" s="194">
        <v>20.02</v>
      </c>
      <c r="N95" s="194">
        <f t="shared" si="29"/>
        <v>0</v>
      </c>
      <c r="O95" s="194"/>
      <c r="P95" s="194"/>
      <c r="Q95" s="200">
        <f t="shared" si="30"/>
        <v>29.780778</v>
      </c>
      <c r="R95" s="194">
        <v>29.780778</v>
      </c>
      <c r="S95" s="194">
        <v>0</v>
      </c>
      <c r="T95" s="194"/>
      <c r="U95" s="194">
        <v>300</v>
      </c>
      <c r="V95" s="194">
        <f t="shared" si="31"/>
        <v>4382.627998</v>
      </c>
      <c r="XFD95" s="189"/>
    </row>
    <row r="96" s="187" customFormat="1" ht="19" customHeight="1" spans="1:16384">
      <c r="A96" s="193" t="s">
        <v>230</v>
      </c>
      <c r="B96" s="194">
        <f t="shared" si="26"/>
        <v>1686.39436</v>
      </c>
      <c r="C96" s="194">
        <f t="shared" si="27"/>
        <v>1683.53436</v>
      </c>
      <c r="D96" s="194">
        <v>482.0928</v>
      </c>
      <c r="E96" s="194">
        <v>1201.44156</v>
      </c>
      <c r="F96" s="194">
        <v>0</v>
      </c>
      <c r="G96" s="194">
        <f t="shared" si="28"/>
        <v>0</v>
      </c>
      <c r="H96" s="194"/>
      <c r="I96" s="194"/>
      <c r="J96" s="194"/>
      <c r="K96" s="194"/>
      <c r="L96" s="194"/>
      <c r="M96" s="194">
        <v>2.86</v>
      </c>
      <c r="N96" s="194">
        <f t="shared" si="29"/>
        <v>0</v>
      </c>
      <c r="O96" s="194"/>
      <c r="P96" s="194"/>
      <c r="Q96" s="200">
        <f t="shared" si="30"/>
        <v>13.428742</v>
      </c>
      <c r="R96" s="194">
        <v>12.628742</v>
      </c>
      <c r="S96" s="194">
        <v>0</v>
      </c>
      <c r="T96" s="194">
        <v>0.8</v>
      </c>
      <c r="U96" s="194"/>
      <c r="V96" s="194">
        <f t="shared" si="31"/>
        <v>1699.823102</v>
      </c>
      <c r="XFD96" s="189"/>
    </row>
    <row r="97" s="187" customFormat="1" ht="19" customHeight="1" spans="1:16384">
      <c r="A97" s="193" t="s">
        <v>232</v>
      </c>
      <c r="B97" s="194">
        <f t="shared" si="26"/>
        <v>3039.26544</v>
      </c>
      <c r="C97" s="194">
        <f t="shared" si="27"/>
        <v>3039.26544</v>
      </c>
      <c r="D97" s="194">
        <v>801.6888</v>
      </c>
      <c r="E97" s="194">
        <v>2237.57664</v>
      </c>
      <c r="F97" s="194">
        <v>0</v>
      </c>
      <c r="G97" s="194">
        <f t="shared" si="28"/>
        <v>0</v>
      </c>
      <c r="H97" s="194"/>
      <c r="I97" s="194"/>
      <c r="J97" s="194"/>
      <c r="K97" s="194"/>
      <c r="L97" s="194"/>
      <c r="M97" s="194">
        <v>0</v>
      </c>
      <c r="N97" s="194">
        <f t="shared" si="29"/>
        <v>0</v>
      </c>
      <c r="O97" s="194"/>
      <c r="P97" s="194"/>
      <c r="Q97" s="200">
        <f t="shared" si="30"/>
        <v>22.093776</v>
      </c>
      <c r="R97" s="194">
        <v>22.093776</v>
      </c>
      <c r="S97" s="194">
        <v>0</v>
      </c>
      <c r="T97" s="194"/>
      <c r="U97" s="194">
        <v>350</v>
      </c>
      <c r="V97" s="194">
        <f t="shared" si="31"/>
        <v>3411.359216</v>
      </c>
      <c r="XFD97" s="189"/>
    </row>
    <row r="98" s="187" customFormat="1" ht="19" customHeight="1" spans="1:16384">
      <c r="A98" s="193" t="s">
        <v>497</v>
      </c>
      <c r="B98" s="194">
        <f t="shared" si="26"/>
        <v>0</v>
      </c>
      <c r="C98" s="194">
        <f t="shared" si="27"/>
        <v>0</v>
      </c>
      <c r="D98" s="194">
        <v>0</v>
      </c>
      <c r="E98" s="194">
        <v>0</v>
      </c>
      <c r="F98" s="194">
        <v>0</v>
      </c>
      <c r="G98" s="194">
        <f t="shared" si="28"/>
        <v>0</v>
      </c>
      <c r="H98" s="194"/>
      <c r="I98" s="194"/>
      <c r="J98" s="194"/>
      <c r="K98" s="194"/>
      <c r="L98" s="194"/>
      <c r="M98" s="194">
        <v>0</v>
      </c>
      <c r="N98" s="194">
        <f t="shared" si="29"/>
        <v>0</v>
      </c>
      <c r="O98" s="194"/>
      <c r="P98" s="194"/>
      <c r="Q98" s="200">
        <f t="shared" si="30"/>
        <v>0</v>
      </c>
      <c r="R98" s="194">
        <v>0</v>
      </c>
      <c r="S98" s="194">
        <v>0</v>
      </c>
      <c r="T98" s="194"/>
      <c r="U98" s="194"/>
      <c r="V98" s="194">
        <f t="shared" si="31"/>
        <v>0</v>
      </c>
      <c r="XFD98" s="189"/>
    </row>
    <row r="99" s="187" customFormat="1" ht="19" customHeight="1" spans="1:16384">
      <c r="A99" s="193" t="s">
        <v>234</v>
      </c>
      <c r="B99" s="194">
        <f t="shared" si="26"/>
        <v>254.7318</v>
      </c>
      <c r="C99" s="194">
        <f t="shared" si="27"/>
        <v>254.7318</v>
      </c>
      <c r="D99" s="194">
        <v>61.9656</v>
      </c>
      <c r="E99" s="194">
        <v>192.7662</v>
      </c>
      <c r="F99" s="194">
        <v>0</v>
      </c>
      <c r="G99" s="194">
        <f t="shared" si="28"/>
        <v>0</v>
      </c>
      <c r="H99" s="194"/>
      <c r="I99" s="194"/>
      <c r="J99" s="194"/>
      <c r="K99" s="194"/>
      <c r="L99" s="194"/>
      <c r="M99" s="194">
        <v>0</v>
      </c>
      <c r="N99" s="194">
        <f t="shared" si="29"/>
        <v>0</v>
      </c>
      <c r="O99" s="194"/>
      <c r="P99" s="194"/>
      <c r="Q99" s="200">
        <f t="shared" si="30"/>
        <v>102.770724</v>
      </c>
      <c r="R99" s="194">
        <v>1.770724</v>
      </c>
      <c r="S99" s="194">
        <v>0</v>
      </c>
      <c r="T99" s="194">
        <v>101</v>
      </c>
      <c r="U99" s="194"/>
      <c r="V99" s="194">
        <f t="shared" si="31"/>
        <v>357.502524</v>
      </c>
      <c r="XFD99" s="189"/>
    </row>
    <row r="100" s="187" customFormat="1" ht="19" customHeight="1" spans="1:16384">
      <c r="A100" s="193" t="s">
        <v>236</v>
      </c>
      <c r="B100" s="194">
        <f t="shared" si="26"/>
        <v>544.50036</v>
      </c>
      <c r="C100" s="194">
        <f t="shared" si="27"/>
        <v>544.50036</v>
      </c>
      <c r="D100" s="194">
        <v>146.976</v>
      </c>
      <c r="E100" s="194">
        <v>397.52436</v>
      </c>
      <c r="F100" s="194">
        <v>0</v>
      </c>
      <c r="G100" s="194">
        <f t="shared" si="28"/>
        <v>0</v>
      </c>
      <c r="H100" s="194"/>
      <c r="I100" s="194"/>
      <c r="J100" s="194"/>
      <c r="K100" s="194"/>
      <c r="L100" s="194"/>
      <c r="M100" s="194">
        <v>0</v>
      </c>
      <c r="N100" s="194">
        <f t="shared" si="29"/>
        <v>0</v>
      </c>
      <c r="O100" s="194"/>
      <c r="P100" s="194"/>
      <c r="Q100" s="200">
        <f t="shared" si="30"/>
        <v>63.96359</v>
      </c>
      <c r="R100" s="194">
        <v>3.96359</v>
      </c>
      <c r="S100" s="194">
        <v>0</v>
      </c>
      <c r="T100" s="194">
        <v>60</v>
      </c>
      <c r="U100" s="194"/>
      <c r="V100" s="194">
        <f t="shared" si="31"/>
        <v>608.46395</v>
      </c>
      <c r="XFD100" s="189"/>
    </row>
    <row r="101" s="187" customFormat="1" ht="19" customHeight="1" spans="1:16384">
      <c r="A101" s="193" t="s">
        <v>238</v>
      </c>
      <c r="B101" s="194">
        <f t="shared" si="26"/>
        <v>1116.2052</v>
      </c>
      <c r="C101" s="194">
        <f t="shared" si="27"/>
        <v>1116.2052</v>
      </c>
      <c r="D101" s="194">
        <v>273.864</v>
      </c>
      <c r="E101" s="194">
        <v>842.3412</v>
      </c>
      <c r="F101" s="194">
        <v>0</v>
      </c>
      <c r="G101" s="194">
        <f t="shared" si="28"/>
        <v>0</v>
      </c>
      <c r="H101" s="194"/>
      <c r="I101" s="194"/>
      <c r="J101" s="194"/>
      <c r="K101" s="194"/>
      <c r="L101" s="194"/>
      <c r="M101" s="194">
        <v>0</v>
      </c>
      <c r="N101" s="194">
        <f t="shared" si="29"/>
        <v>0</v>
      </c>
      <c r="O101" s="194"/>
      <c r="P101" s="194"/>
      <c r="Q101" s="200">
        <f t="shared" si="30"/>
        <v>97.875098</v>
      </c>
      <c r="R101" s="194">
        <v>7.875098</v>
      </c>
      <c r="S101" s="194">
        <v>0</v>
      </c>
      <c r="T101" s="194">
        <v>90</v>
      </c>
      <c r="U101" s="194"/>
      <c r="V101" s="194">
        <f t="shared" si="31"/>
        <v>1214.080298</v>
      </c>
      <c r="XFD101" s="189"/>
    </row>
    <row r="102" s="187" customFormat="1" ht="19" customHeight="1" spans="1:16384">
      <c r="A102" s="193" t="s">
        <v>240</v>
      </c>
      <c r="B102" s="194">
        <f t="shared" si="26"/>
        <v>268.54704</v>
      </c>
      <c r="C102" s="194">
        <f t="shared" si="27"/>
        <v>268.54704</v>
      </c>
      <c r="D102" s="194">
        <v>67.428</v>
      </c>
      <c r="E102" s="194">
        <v>201.11904</v>
      </c>
      <c r="F102" s="194">
        <v>0</v>
      </c>
      <c r="G102" s="194">
        <f t="shared" si="28"/>
        <v>0</v>
      </c>
      <c r="H102" s="194"/>
      <c r="I102" s="194"/>
      <c r="J102" s="194"/>
      <c r="K102" s="194"/>
      <c r="L102" s="194"/>
      <c r="M102" s="194">
        <v>0</v>
      </c>
      <c r="N102" s="194">
        <f t="shared" si="29"/>
        <v>0</v>
      </c>
      <c r="O102" s="194"/>
      <c r="P102" s="194"/>
      <c r="Q102" s="200">
        <f t="shared" si="30"/>
        <v>69.784876</v>
      </c>
      <c r="R102" s="194">
        <v>1.784876</v>
      </c>
      <c r="S102" s="194">
        <v>0</v>
      </c>
      <c r="T102" s="194">
        <v>68</v>
      </c>
      <c r="U102" s="194"/>
      <c r="V102" s="194">
        <f t="shared" si="31"/>
        <v>338.331916</v>
      </c>
      <c r="XFD102" s="189"/>
    </row>
    <row r="103" s="187" customFormat="1" ht="19" customHeight="1" spans="1:16384">
      <c r="A103" s="193" t="s">
        <v>242</v>
      </c>
      <c r="B103" s="194">
        <f t="shared" si="26"/>
        <v>614.80518</v>
      </c>
      <c r="C103" s="194">
        <f t="shared" si="27"/>
        <v>614.80518</v>
      </c>
      <c r="D103" s="194">
        <v>202.9152</v>
      </c>
      <c r="E103" s="194">
        <v>411.88998</v>
      </c>
      <c r="F103" s="194">
        <v>0</v>
      </c>
      <c r="G103" s="194">
        <f t="shared" si="28"/>
        <v>0</v>
      </c>
      <c r="H103" s="194"/>
      <c r="I103" s="194"/>
      <c r="J103" s="194"/>
      <c r="K103" s="194"/>
      <c r="L103" s="194"/>
      <c r="M103" s="194">
        <v>0</v>
      </c>
      <c r="N103" s="194">
        <f t="shared" si="29"/>
        <v>0</v>
      </c>
      <c r="O103" s="194"/>
      <c r="P103" s="194"/>
      <c r="Q103" s="200">
        <f t="shared" si="30"/>
        <v>112.792068</v>
      </c>
      <c r="R103" s="194">
        <v>4.792068</v>
      </c>
      <c r="S103" s="194">
        <v>0</v>
      </c>
      <c r="T103" s="194">
        <v>108</v>
      </c>
      <c r="U103" s="194">
        <v>3048</v>
      </c>
      <c r="V103" s="194">
        <f t="shared" si="31"/>
        <v>3775.597248</v>
      </c>
      <c r="XFD103" s="189"/>
    </row>
    <row r="104" s="187" customFormat="1" ht="19" customHeight="1" spans="1:16384">
      <c r="A104" s="193" t="s">
        <v>244</v>
      </c>
      <c r="B104" s="194">
        <f t="shared" si="26"/>
        <v>362.88504</v>
      </c>
      <c r="C104" s="194">
        <f t="shared" si="27"/>
        <v>362.88504</v>
      </c>
      <c r="D104" s="194">
        <v>86.22</v>
      </c>
      <c r="E104" s="194">
        <v>276.66504</v>
      </c>
      <c r="F104" s="194">
        <v>0</v>
      </c>
      <c r="G104" s="194">
        <f t="shared" si="28"/>
        <v>0</v>
      </c>
      <c r="H104" s="194"/>
      <c r="I104" s="194"/>
      <c r="J104" s="194"/>
      <c r="K104" s="194"/>
      <c r="L104" s="194"/>
      <c r="M104" s="194">
        <v>0</v>
      </c>
      <c r="N104" s="194">
        <f t="shared" si="29"/>
        <v>0</v>
      </c>
      <c r="O104" s="194"/>
      <c r="P104" s="194"/>
      <c r="Q104" s="200">
        <f t="shared" si="30"/>
        <v>71.534596</v>
      </c>
      <c r="R104" s="194">
        <v>2.534596</v>
      </c>
      <c r="S104" s="194">
        <v>0</v>
      </c>
      <c r="T104" s="194">
        <v>69</v>
      </c>
      <c r="U104" s="194"/>
      <c r="V104" s="194">
        <f t="shared" si="31"/>
        <v>434.419636</v>
      </c>
      <c r="XFD104" s="189"/>
    </row>
    <row r="105" s="187" customFormat="1" ht="19" customHeight="1" spans="1:16384">
      <c r="A105" s="193" t="s">
        <v>246</v>
      </c>
      <c r="B105" s="194">
        <f t="shared" si="26"/>
        <v>641.30032</v>
      </c>
      <c r="C105" s="194">
        <f t="shared" si="27"/>
        <v>638.44032</v>
      </c>
      <c r="D105" s="194">
        <v>166.8624</v>
      </c>
      <c r="E105" s="194">
        <v>471.57792</v>
      </c>
      <c r="F105" s="194">
        <v>0</v>
      </c>
      <c r="G105" s="194">
        <f t="shared" si="28"/>
        <v>0</v>
      </c>
      <c r="H105" s="194"/>
      <c r="I105" s="194"/>
      <c r="J105" s="194"/>
      <c r="K105" s="194"/>
      <c r="L105" s="194"/>
      <c r="M105" s="194">
        <v>2.86</v>
      </c>
      <c r="N105" s="194">
        <f t="shared" si="29"/>
        <v>0</v>
      </c>
      <c r="O105" s="194"/>
      <c r="P105" s="194"/>
      <c r="Q105" s="200">
        <f t="shared" si="30"/>
        <v>4.636948</v>
      </c>
      <c r="R105" s="194">
        <v>4.636948</v>
      </c>
      <c r="S105" s="194">
        <v>0</v>
      </c>
      <c r="T105" s="194">
        <v>0</v>
      </c>
      <c r="U105" s="194"/>
      <c r="V105" s="194">
        <f t="shared" si="31"/>
        <v>645.937268</v>
      </c>
      <c r="XFD105" s="189"/>
    </row>
    <row r="106" s="187" customFormat="1" ht="19" customHeight="1" spans="1:16384">
      <c r="A106" s="193" t="s">
        <v>248</v>
      </c>
      <c r="B106" s="194">
        <f t="shared" si="26"/>
        <v>7291.667516</v>
      </c>
      <c r="C106" s="194">
        <f t="shared" si="27"/>
        <v>7150.227516</v>
      </c>
      <c r="D106" s="194">
        <v>1859.38464</v>
      </c>
      <c r="E106" s="194">
        <v>5290.842876</v>
      </c>
      <c r="F106" s="194">
        <v>0</v>
      </c>
      <c r="G106" s="194">
        <f t="shared" si="28"/>
        <v>0</v>
      </c>
      <c r="H106" s="194"/>
      <c r="I106" s="194"/>
      <c r="J106" s="194"/>
      <c r="K106" s="194"/>
      <c r="L106" s="194"/>
      <c r="M106" s="194">
        <v>141.44</v>
      </c>
      <c r="N106" s="194">
        <f t="shared" si="29"/>
        <v>0</v>
      </c>
      <c r="O106" s="194"/>
      <c r="P106" s="194"/>
      <c r="Q106" s="200">
        <f t="shared" si="30"/>
        <v>52.084928</v>
      </c>
      <c r="R106" s="194">
        <v>52.084928</v>
      </c>
      <c r="S106" s="194">
        <v>0</v>
      </c>
      <c r="T106" s="194">
        <v>0</v>
      </c>
      <c r="U106" s="194"/>
      <c r="V106" s="194">
        <f t="shared" si="31"/>
        <v>7343.752444</v>
      </c>
      <c r="XFD106" s="189"/>
    </row>
    <row r="107" s="187" customFormat="1" ht="19" customHeight="1" spans="1:16384">
      <c r="A107" s="195" t="s">
        <v>210</v>
      </c>
      <c r="B107" s="196">
        <f t="shared" si="26"/>
        <v>1123.56936</v>
      </c>
      <c r="C107" s="196">
        <f t="shared" si="27"/>
        <v>1123.56936</v>
      </c>
      <c r="D107" s="196">
        <v>312.204</v>
      </c>
      <c r="E107" s="196">
        <v>811.36536</v>
      </c>
      <c r="F107" s="196">
        <v>0</v>
      </c>
      <c r="G107" s="196">
        <f t="shared" si="28"/>
        <v>0</v>
      </c>
      <c r="H107" s="196"/>
      <c r="I107" s="196"/>
      <c r="J107" s="196"/>
      <c r="K107" s="196"/>
      <c r="L107" s="196"/>
      <c r="M107" s="196">
        <v>0</v>
      </c>
      <c r="N107" s="196">
        <f t="shared" si="29"/>
        <v>0</v>
      </c>
      <c r="O107" s="196"/>
      <c r="P107" s="196"/>
      <c r="Q107" s="219">
        <f t="shared" si="30"/>
        <v>8.266186</v>
      </c>
      <c r="R107" s="196">
        <v>8.266186</v>
      </c>
      <c r="S107" s="196">
        <v>0</v>
      </c>
      <c r="T107" s="196"/>
      <c r="U107" s="196"/>
      <c r="V107" s="196">
        <f t="shared" si="31"/>
        <v>1131.835546</v>
      </c>
      <c r="XFD107" s="189"/>
    </row>
    <row r="108" s="187" customFormat="1" ht="19" customHeight="1" spans="1:16384">
      <c r="A108" s="197" t="s">
        <v>417</v>
      </c>
      <c r="B108" s="198">
        <f t="shared" si="26"/>
        <v>3231.50982</v>
      </c>
      <c r="C108" s="198">
        <f t="shared" si="27"/>
        <v>3231.50982</v>
      </c>
      <c r="D108" s="198">
        <v>790.08</v>
      </c>
      <c r="E108" s="198">
        <v>2441.42982</v>
      </c>
      <c r="F108" s="198">
        <v>0</v>
      </c>
      <c r="G108" s="198">
        <f t="shared" si="28"/>
        <v>0</v>
      </c>
      <c r="H108" s="198"/>
      <c r="I108" s="198"/>
      <c r="J108" s="198"/>
      <c r="K108" s="198"/>
      <c r="L108" s="198"/>
      <c r="M108" s="198">
        <v>0</v>
      </c>
      <c r="N108" s="198">
        <f t="shared" si="29"/>
        <v>0</v>
      </c>
      <c r="O108" s="198"/>
      <c r="P108" s="198"/>
      <c r="Q108" s="198">
        <f t="shared" si="30"/>
        <v>22.217584</v>
      </c>
      <c r="R108" s="198">
        <v>22.217584</v>
      </c>
      <c r="S108" s="198">
        <v>0</v>
      </c>
      <c r="T108" s="198"/>
      <c r="U108" s="198">
        <v>250</v>
      </c>
      <c r="V108" s="198">
        <f t="shared" si="31"/>
        <v>3503.727404</v>
      </c>
      <c r="XFD108" s="189"/>
    </row>
    <row r="109" s="187" customFormat="1" ht="19" customHeight="1" spans="1:16384">
      <c r="A109" s="199" t="s">
        <v>498</v>
      </c>
      <c r="B109" s="200"/>
      <c r="C109" s="200"/>
      <c r="D109" s="200"/>
      <c r="E109" s="200"/>
      <c r="F109" s="200"/>
      <c r="G109" s="200"/>
      <c r="H109" s="200"/>
      <c r="I109" s="200"/>
      <c r="J109" s="200"/>
      <c r="K109" s="200"/>
      <c r="L109" s="200"/>
      <c r="M109" s="200"/>
      <c r="N109" s="200"/>
      <c r="O109" s="200"/>
      <c r="P109" s="200"/>
      <c r="Q109" s="200">
        <f t="shared" si="30"/>
        <v>0</v>
      </c>
      <c r="R109" s="200"/>
      <c r="S109" s="200"/>
      <c r="T109" s="200"/>
      <c r="U109" s="200">
        <v>47150</v>
      </c>
      <c r="V109" s="200">
        <f t="shared" si="31"/>
        <v>47150</v>
      </c>
      <c r="XFD109" s="189"/>
    </row>
    <row r="110" s="187" customFormat="1" ht="19" customHeight="1" spans="1:16384">
      <c r="A110" s="191" t="s">
        <v>499</v>
      </c>
      <c r="B110" s="220">
        <f t="shared" ref="B110:V110" si="32">SUM(B111:B119)</f>
        <v>624.85658</v>
      </c>
      <c r="C110" s="220">
        <f t="shared" si="32"/>
        <v>543.21658</v>
      </c>
      <c r="D110" s="220">
        <f t="shared" si="32"/>
        <v>132.9516</v>
      </c>
      <c r="E110" s="220">
        <f t="shared" si="32"/>
        <v>401.37228</v>
      </c>
      <c r="F110" s="220">
        <f t="shared" si="32"/>
        <v>8.8927</v>
      </c>
      <c r="G110" s="220">
        <f t="shared" si="32"/>
        <v>0</v>
      </c>
      <c r="H110" s="220">
        <f t="shared" si="32"/>
        <v>0</v>
      </c>
      <c r="I110" s="220">
        <f t="shared" si="32"/>
        <v>0</v>
      </c>
      <c r="J110" s="220">
        <f t="shared" si="32"/>
        <v>0</v>
      </c>
      <c r="K110" s="220">
        <f t="shared" si="32"/>
        <v>0</v>
      </c>
      <c r="L110" s="220">
        <f t="shared" si="32"/>
        <v>0</v>
      </c>
      <c r="M110" s="220">
        <f t="shared" si="32"/>
        <v>81.64</v>
      </c>
      <c r="N110" s="220">
        <f t="shared" si="32"/>
        <v>0</v>
      </c>
      <c r="O110" s="220">
        <f t="shared" si="32"/>
        <v>0</v>
      </c>
      <c r="P110" s="220">
        <f t="shared" si="32"/>
        <v>0</v>
      </c>
      <c r="Q110" s="220">
        <f t="shared" si="32"/>
        <v>135.729311</v>
      </c>
      <c r="R110" s="220">
        <f t="shared" si="32"/>
        <v>4.109311</v>
      </c>
      <c r="S110" s="220">
        <f t="shared" si="32"/>
        <v>16.02</v>
      </c>
      <c r="T110" s="220">
        <f t="shared" si="32"/>
        <v>115.6</v>
      </c>
      <c r="U110" s="220">
        <f t="shared" si="32"/>
        <v>31991</v>
      </c>
      <c r="V110" s="220">
        <f t="shared" si="32"/>
        <v>32751.585891</v>
      </c>
      <c r="W110" s="188"/>
      <c r="XFD110" s="189"/>
    </row>
    <row r="111" s="187" customFormat="1" ht="19" customHeight="1" spans="1:16384">
      <c r="A111" s="193" t="s">
        <v>103</v>
      </c>
      <c r="B111" s="220"/>
      <c r="C111" s="220"/>
      <c r="D111" s="220"/>
      <c r="E111" s="220"/>
      <c r="F111" s="220"/>
      <c r="G111" s="220"/>
      <c r="H111" s="220"/>
      <c r="I111" s="220"/>
      <c r="J111" s="220"/>
      <c r="K111" s="220"/>
      <c r="L111" s="220"/>
      <c r="M111" s="220"/>
      <c r="N111" s="220"/>
      <c r="O111" s="220"/>
      <c r="P111" s="220"/>
      <c r="Q111" s="222"/>
      <c r="R111" s="220"/>
      <c r="S111" s="220"/>
      <c r="T111" s="220"/>
      <c r="U111" s="194">
        <v>50</v>
      </c>
      <c r="V111" s="194">
        <v>50</v>
      </c>
      <c r="XFD111" s="189"/>
    </row>
    <row r="112" s="187" customFormat="1" ht="19" customHeight="1" spans="1:16384">
      <c r="A112" s="193" t="s">
        <v>220</v>
      </c>
      <c r="B112" s="194">
        <f t="shared" ref="B112:B115" si="33">SUM(C112,G112,L112,M112,N112)</f>
        <v>308.60746</v>
      </c>
      <c r="C112" s="194">
        <f t="shared" ref="C112:C115" si="34">SUM(D112:F112)</f>
        <v>297.94746</v>
      </c>
      <c r="D112" s="194">
        <v>75.2436</v>
      </c>
      <c r="E112" s="194">
        <v>216.43356</v>
      </c>
      <c r="F112" s="194">
        <v>6.2703</v>
      </c>
      <c r="G112" s="194">
        <f t="shared" ref="G112:G115" si="35">SUM(H112:K112)</f>
        <v>0</v>
      </c>
      <c r="H112" s="194"/>
      <c r="I112" s="194"/>
      <c r="J112" s="194"/>
      <c r="K112" s="194"/>
      <c r="L112" s="194"/>
      <c r="M112" s="194">
        <v>10.66</v>
      </c>
      <c r="N112" s="194">
        <f t="shared" ref="N112:N115" si="36">SUM(O112:P112)</f>
        <v>0</v>
      </c>
      <c r="O112" s="194"/>
      <c r="P112" s="194"/>
      <c r="Q112" s="200">
        <f t="shared" ref="Q112:Q116" si="37">SUM(R112:T112)</f>
        <v>72.280358</v>
      </c>
      <c r="R112" s="194">
        <v>2.360358</v>
      </c>
      <c r="S112" s="194">
        <v>12.12</v>
      </c>
      <c r="T112" s="194">
        <v>57.8</v>
      </c>
      <c r="U112" s="194">
        <v>1650</v>
      </c>
      <c r="V112" s="194">
        <f t="shared" ref="V112:V119" si="38">B112+Q112+U112</f>
        <v>2030.887818</v>
      </c>
      <c r="XFD112" s="189"/>
    </row>
    <row r="113" s="187" customFormat="1" ht="19" customHeight="1" spans="1:16384">
      <c r="A113" s="193" t="s">
        <v>222</v>
      </c>
      <c r="B113" s="194">
        <f t="shared" si="33"/>
        <v>110.49396</v>
      </c>
      <c r="C113" s="194">
        <f t="shared" si="34"/>
        <v>110.49396</v>
      </c>
      <c r="D113" s="194">
        <v>26.2392</v>
      </c>
      <c r="E113" s="194">
        <v>84.25476</v>
      </c>
      <c r="F113" s="194">
        <v>0</v>
      </c>
      <c r="G113" s="194">
        <f t="shared" si="35"/>
        <v>0</v>
      </c>
      <c r="H113" s="194"/>
      <c r="I113" s="194"/>
      <c r="J113" s="194"/>
      <c r="K113" s="194"/>
      <c r="L113" s="194"/>
      <c r="M113" s="194">
        <v>0</v>
      </c>
      <c r="N113" s="194">
        <f t="shared" si="36"/>
        <v>0</v>
      </c>
      <c r="O113" s="194"/>
      <c r="P113" s="194"/>
      <c r="Q113" s="200">
        <f t="shared" si="37"/>
        <v>16.721123</v>
      </c>
      <c r="R113" s="194">
        <v>0.721123</v>
      </c>
      <c r="S113" s="194">
        <v>0</v>
      </c>
      <c r="T113" s="194">
        <v>16</v>
      </c>
      <c r="U113" s="194"/>
      <c r="V113" s="194">
        <f t="shared" si="38"/>
        <v>127.215083</v>
      </c>
      <c r="XFD113" s="189"/>
    </row>
    <row r="114" s="187" customFormat="1" ht="19" customHeight="1" spans="1:16384">
      <c r="A114" s="193" t="s">
        <v>250</v>
      </c>
      <c r="B114" s="194">
        <f t="shared" si="33"/>
        <v>205.75516</v>
      </c>
      <c r="C114" s="194">
        <f t="shared" si="34"/>
        <v>134.77516</v>
      </c>
      <c r="D114" s="194">
        <v>31.4688</v>
      </c>
      <c r="E114" s="194">
        <v>100.68396</v>
      </c>
      <c r="F114" s="194">
        <v>2.6224</v>
      </c>
      <c r="G114" s="194">
        <f t="shared" si="35"/>
        <v>0</v>
      </c>
      <c r="H114" s="194"/>
      <c r="I114" s="194"/>
      <c r="J114" s="194"/>
      <c r="K114" s="194"/>
      <c r="L114" s="194"/>
      <c r="M114" s="194">
        <v>70.98</v>
      </c>
      <c r="N114" s="194">
        <f t="shared" si="36"/>
        <v>0</v>
      </c>
      <c r="O114" s="194"/>
      <c r="P114" s="194"/>
      <c r="Q114" s="200">
        <f t="shared" si="37"/>
        <v>27.72783</v>
      </c>
      <c r="R114" s="194">
        <v>1.02783</v>
      </c>
      <c r="S114" s="194">
        <v>3.9</v>
      </c>
      <c r="T114" s="194">
        <v>22.8</v>
      </c>
      <c r="U114" s="194">
        <v>35</v>
      </c>
      <c r="V114" s="194">
        <f t="shared" si="38"/>
        <v>268.48299</v>
      </c>
      <c r="XFD114" s="189"/>
    </row>
    <row r="115" s="187" customFormat="1" ht="19" customHeight="1" spans="1:16384">
      <c r="A115" s="193" t="s">
        <v>224</v>
      </c>
      <c r="B115" s="194">
        <f t="shared" si="33"/>
        <v>0</v>
      </c>
      <c r="C115" s="194">
        <f t="shared" si="34"/>
        <v>0</v>
      </c>
      <c r="D115" s="194">
        <v>0</v>
      </c>
      <c r="E115" s="194">
        <v>0</v>
      </c>
      <c r="F115" s="194">
        <v>0</v>
      </c>
      <c r="G115" s="194">
        <f t="shared" si="35"/>
        <v>0</v>
      </c>
      <c r="H115" s="194"/>
      <c r="I115" s="194"/>
      <c r="J115" s="194"/>
      <c r="K115" s="194"/>
      <c r="L115" s="194"/>
      <c r="M115" s="194">
        <v>0</v>
      </c>
      <c r="N115" s="194">
        <f t="shared" si="36"/>
        <v>0</v>
      </c>
      <c r="O115" s="194"/>
      <c r="P115" s="194"/>
      <c r="Q115" s="200">
        <f t="shared" si="37"/>
        <v>0</v>
      </c>
      <c r="R115" s="194">
        <v>0</v>
      </c>
      <c r="S115" s="194">
        <v>0</v>
      </c>
      <c r="T115" s="194"/>
      <c r="U115" s="194">
        <v>30</v>
      </c>
      <c r="V115" s="194">
        <f t="shared" si="38"/>
        <v>30</v>
      </c>
      <c r="XFD115" s="189"/>
    </row>
    <row r="116" s="187" customFormat="1" ht="19" customHeight="1" spans="1:16384">
      <c r="A116" s="193" t="s">
        <v>126</v>
      </c>
      <c r="B116" s="194"/>
      <c r="C116" s="194"/>
      <c r="D116" s="194"/>
      <c r="E116" s="194"/>
      <c r="F116" s="194"/>
      <c r="G116" s="194"/>
      <c r="H116" s="194"/>
      <c r="I116" s="194"/>
      <c r="J116" s="194"/>
      <c r="K116" s="194"/>
      <c r="L116" s="194"/>
      <c r="M116" s="194"/>
      <c r="N116" s="194"/>
      <c r="O116" s="194"/>
      <c r="P116" s="194"/>
      <c r="Q116" s="200">
        <f t="shared" si="37"/>
        <v>19</v>
      </c>
      <c r="R116" s="194"/>
      <c r="S116" s="194"/>
      <c r="T116" s="194">
        <v>19</v>
      </c>
      <c r="U116" s="194">
        <v>51</v>
      </c>
      <c r="V116" s="194">
        <f t="shared" si="38"/>
        <v>70</v>
      </c>
      <c r="XFD116" s="189"/>
    </row>
    <row r="117" s="187" customFormat="1" ht="19" customHeight="1" spans="1:16384">
      <c r="A117" s="193" t="s">
        <v>99</v>
      </c>
      <c r="B117" s="194"/>
      <c r="C117" s="194"/>
      <c r="D117" s="194"/>
      <c r="E117" s="194"/>
      <c r="F117" s="194"/>
      <c r="G117" s="194"/>
      <c r="H117" s="194"/>
      <c r="I117" s="194"/>
      <c r="J117" s="194"/>
      <c r="K117" s="194"/>
      <c r="L117" s="194"/>
      <c r="M117" s="194"/>
      <c r="N117" s="194"/>
      <c r="O117" s="194"/>
      <c r="P117" s="194"/>
      <c r="Q117" s="200"/>
      <c r="R117" s="194"/>
      <c r="S117" s="194"/>
      <c r="T117" s="194"/>
      <c r="U117" s="194">
        <v>6000</v>
      </c>
      <c r="V117" s="194">
        <f t="shared" si="38"/>
        <v>6000</v>
      </c>
      <c r="XFD117" s="189"/>
    </row>
    <row r="118" s="187" customFormat="1" ht="19" customHeight="1" spans="1:16384">
      <c r="A118" s="193" t="s">
        <v>270</v>
      </c>
      <c r="B118" s="194"/>
      <c r="C118" s="194"/>
      <c r="D118" s="194"/>
      <c r="E118" s="194"/>
      <c r="F118" s="194"/>
      <c r="G118" s="194"/>
      <c r="H118" s="194"/>
      <c r="I118" s="194"/>
      <c r="J118" s="194"/>
      <c r="K118" s="194"/>
      <c r="L118" s="194"/>
      <c r="M118" s="194"/>
      <c r="N118" s="194"/>
      <c r="O118" s="194"/>
      <c r="P118" s="194"/>
      <c r="Q118" s="200"/>
      <c r="R118" s="194"/>
      <c r="S118" s="194"/>
      <c r="T118" s="194"/>
      <c r="U118" s="194">
        <v>13000</v>
      </c>
      <c r="V118" s="194">
        <f t="shared" si="38"/>
        <v>13000</v>
      </c>
      <c r="XFD118" s="189"/>
    </row>
    <row r="119" s="187" customFormat="1" ht="19" customHeight="1" spans="1:16384">
      <c r="A119" s="193" t="s">
        <v>500</v>
      </c>
      <c r="B119" s="194"/>
      <c r="C119" s="194"/>
      <c r="D119" s="194"/>
      <c r="E119" s="194"/>
      <c r="F119" s="194"/>
      <c r="G119" s="194"/>
      <c r="H119" s="194"/>
      <c r="I119" s="194"/>
      <c r="J119" s="194"/>
      <c r="K119" s="194"/>
      <c r="L119" s="194"/>
      <c r="M119" s="194"/>
      <c r="N119" s="194"/>
      <c r="O119" s="194"/>
      <c r="P119" s="194"/>
      <c r="Q119" s="200">
        <f t="shared" ref="Q119:Q133" si="39">SUM(R119:T119)</f>
        <v>0</v>
      </c>
      <c r="R119" s="194"/>
      <c r="S119" s="194"/>
      <c r="T119" s="194"/>
      <c r="U119" s="194">
        <v>11175</v>
      </c>
      <c r="V119" s="194">
        <f t="shared" si="38"/>
        <v>11175</v>
      </c>
      <c r="XFD119" s="189"/>
    </row>
    <row r="120" s="187" customFormat="1" ht="19" customHeight="1" spans="1:16384">
      <c r="A120" s="191" t="s">
        <v>501</v>
      </c>
      <c r="B120" s="220">
        <f t="shared" ref="B120:K120" si="40">SUM(B121:B133)</f>
        <v>3458.948896</v>
      </c>
      <c r="C120" s="220">
        <f t="shared" si="40"/>
        <v>3427.488896</v>
      </c>
      <c r="D120" s="220">
        <f t="shared" si="40"/>
        <v>900.3204</v>
      </c>
      <c r="E120" s="220">
        <f t="shared" si="40"/>
        <v>2508.174896</v>
      </c>
      <c r="F120" s="220">
        <f t="shared" si="40"/>
        <v>18.9936</v>
      </c>
      <c r="G120" s="220">
        <f t="shared" si="40"/>
        <v>0</v>
      </c>
      <c r="H120" s="220">
        <f t="shared" si="40"/>
        <v>0</v>
      </c>
      <c r="I120" s="220">
        <f t="shared" si="40"/>
        <v>0</v>
      </c>
      <c r="J120" s="220">
        <f t="shared" si="40"/>
        <v>0</v>
      </c>
      <c r="K120" s="220">
        <f t="shared" si="40"/>
        <v>0</v>
      </c>
      <c r="L120" s="220"/>
      <c r="M120" s="220">
        <f t="shared" ref="M120:V120" si="41">SUM(M121:M133)</f>
        <v>31.46</v>
      </c>
      <c r="N120" s="220">
        <f t="shared" si="41"/>
        <v>0</v>
      </c>
      <c r="O120" s="220">
        <f t="shared" si="41"/>
        <v>0</v>
      </c>
      <c r="P120" s="220">
        <f t="shared" si="41"/>
        <v>0</v>
      </c>
      <c r="Q120" s="220">
        <f t="shared" si="41"/>
        <v>931.909711</v>
      </c>
      <c r="R120" s="220">
        <f t="shared" si="41"/>
        <v>25.249711</v>
      </c>
      <c r="S120" s="220">
        <f t="shared" si="41"/>
        <v>28.26</v>
      </c>
      <c r="T120" s="220">
        <f t="shared" si="41"/>
        <v>878.4</v>
      </c>
      <c r="U120" s="220">
        <f t="shared" si="41"/>
        <v>22737</v>
      </c>
      <c r="V120" s="220">
        <f t="shared" si="41"/>
        <v>27127.858607</v>
      </c>
      <c r="XFD120" s="189"/>
    </row>
    <row r="121" s="187" customFormat="1" ht="19" customHeight="1" spans="1:16384">
      <c r="A121" s="193" t="s">
        <v>97</v>
      </c>
      <c r="B121" s="194"/>
      <c r="C121" s="194"/>
      <c r="D121" s="194"/>
      <c r="E121" s="194"/>
      <c r="F121" s="194"/>
      <c r="G121" s="194"/>
      <c r="H121" s="194"/>
      <c r="I121" s="194"/>
      <c r="J121" s="194"/>
      <c r="K121" s="194"/>
      <c r="L121" s="194"/>
      <c r="M121" s="194"/>
      <c r="N121" s="194"/>
      <c r="O121" s="194"/>
      <c r="P121" s="194"/>
      <c r="Q121" s="200"/>
      <c r="R121" s="194"/>
      <c r="S121" s="194"/>
      <c r="T121" s="194"/>
      <c r="U121" s="194">
        <v>3080</v>
      </c>
      <c r="V121" s="194">
        <f t="shared" ref="V121:V133" si="42">B121+Q121+U121</f>
        <v>3080</v>
      </c>
      <c r="XFD121" s="189"/>
    </row>
    <row r="122" s="187" customFormat="1" ht="19" customHeight="1" spans="1:16384">
      <c r="A122" s="193" t="s">
        <v>122</v>
      </c>
      <c r="B122" s="194"/>
      <c r="C122" s="194"/>
      <c r="D122" s="194"/>
      <c r="E122" s="194"/>
      <c r="F122" s="194"/>
      <c r="G122" s="194"/>
      <c r="H122" s="194"/>
      <c r="I122" s="194"/>
      <c r="J122" s="194"/>
      <c r="K122" s="194"/>
      <c r="L122" s="194"/>
      <c r="M122" s="194"/>
      <c r="N122" s="194"/>
      <c r="O122" s="194"/>
      <c r="P122" s="194"/>
      <c r="Q122" s="200">
        <f t="shared" si="39"/>
        <v>27</v>
      </c>
      <c r="R122" s="194"/>
      <c r="S122" s="194"/>
      <c r="T122" s="194">
        <v>27</v>
      </c>
      <c r="U122" s="194">
        <v>72</v>
      </c>
      <c r="V122" s="194">
        <f t="shared" si="42"/>
        <v>99</v>
      </c>
      <c r="XFD122" s="189"/>
    </row>
    <row r="123" s="187" customFormat="1" ht="19" customHeight="1" spans="1:16384">
      <c r="A123" s="193" t="s">
        <v>124</v>
      </c>
      <c r="B123" s="194"/>
      <c r="C123" s="194"/>
      <c r="D123" s="194"/>
      <c r="E123" s="194"/>
      <c r="F123" s="194"/>
      <c r="G123" s="194"/>
      <c r="H123" s="194"/>
      <c r="I123" s="194"/>
      <c r="J123" s="194"/>
      <c r="K123" s="194"/>
      <c r="L123" s="194"/>
      <c r="M123" s="194"/>
      <c r="N123" s="194"/>
      <c r="O123" s="194"/>
      <c r="P123" s="194"/>
      <c r="Q123" s="200">
        <f t="shared" si="39"/>
        <v>8</v>
      </c>
      <c r="R123" s="194"/>
      <c r="S123" s="194"/>
      <c r="T123" s="194">
        <v>8</v>
      </c>
      <c r="U123" s="194">
        <v>14</v>
      </c>
      <c r="V123" s="194">
        <f t="shared" si="42"/>
        <v>22</v>
      </c>
      <c r="XFD123" s="189"/>
    </row>
    <row r="124" s="187" customFormat="1" ht="19" customHeight="1" spans="1:16384">
      <c r="A124" s="193" t="s">
        <v>200</v>
      </c>
      <c r="B124" s="194">
        <f t="shared" ref="B124:B128" si="43">SUM(C124,G124,L124,M124,N124)</f>
        <v>1101.50792</v>
      </c>
      <c r="C124" s="194">
        <f t="shared" ref="C124:C128" si="44">SUM(D124:F124)</f>
        <v>1070.04792</v>
      </c>
      <c r="D124" s="194">
        <v>259.8432</v>
      </c>
      <c r="E124" s="194">
        <v>791.21112</v>
      </c>
      <c r="F124" s="194">
        <v>18.9936</v>
      </c>
      <c r="G124" s="194">
        <f t="shared" ref="G124:G128" si="45">SUM(H124:K124)</f>
        <v>0</v>
      </c>
      <c r="H124" s="194"/>
      <c r="I124" s="194"/>
      <c r="J124" s="194"/>
      <c r="K124" s="194"/>
      <c r="L124" s="194"/>
      <c r="M124" s="194">
        <v>31.46</v>
      </c>
      <c r="N124" s="194">
        <f t="shared" ref="N124:N128" si="46">SUM(O124:P124)</f>
        <v>0</v>
      </c>
      <c r="O124" s="194"/>
      <c r="P124" s="194"/>
      <c r="Q124" s="200">
        <f t="shared" si="39"/>
        <v>263.136945</v>
      </c>
      <c r="R124" s="194">
        <v>8.476945</v>
      </c>
      <c r="S124" s="194">
        <v>28.26</v>
      </c>
      <c r="T124" s="194">
        <v>226.4</v>
      </c>
      <c r="U124" s="194">
        <v>2613</v>
      </c>
      <c r="V124" s="194">
        <f t="shared" si="42"/>
        <v>3977.644865</v>
      </c>
      <c r="XFD124" s="189"/>
    </row>
    <row r="125" s="187" customFormat="1" ht="19" customHeight="1" spans="1:16384">
      <c r="A125" s="193" t="s">
        <v>202</v>
      </c>
      <c r="B125" s="194">
        <f t="shared" si="43"/>
        <v>74.2944</v>
      </c>
      <c r="C125" s="194">
        <f t="shared" si="44"/>
        <v>74.2944</v>
      </c>
      <c r="D125" s="194">
        <v>19.368</v>
      </c>
      <c r="E125" s="194">
        <v>54.9264</v>
      </c>
      <c r="F125" s="194">
        <v>0</v>
      </c>
      <c r="G125" s="194">
        <f t="shared" si="45"/>
        <v>0</v>
      </c>
      <c r="H125" s="194"/>
      <c r="I125" s="194"/>
      <c r="J125" s="194"/>
      <c r="K125" s="194"/>
      <c r="L125" s="194"/>
      <c r="M125" s="194">
        <v>0</v>
      </c>
      <c r="N125" s="194">
        <f t="shared" si="46"/>
        <v>0</v>
      </c>
      <c r="O125" s="194"/>
      <c r="P125" s="194"/>
      <c r="Q125" s="200">
        <f t="shared" si="39"/>
        <v>16.51353</v>
      </c>
      <c r="R125" s="194">
        <v>0.51353</v>
      </c>
      <c r="S125" s="194">
        <v>0</v>
      </c>
      <c r="T125" s="194">
        <v>16</v>
      </c>
      <c r="U125" s="194">
        <v>70</v>
      </c>
      <c r="V125" s="194">
        <f t="shared" si="42"/>
        <v>160.80793</v>
      </c>
      <c r="XFD125" s="189"/>
    </row>
    <row r="126" s="187" customFormat="1" ht="19" customHeight="1" spans="1:16384">
      <c r="A126" s="193" t="s">
        <v>204</v>
      </c>
      <c r="B126" s="194">
        <f t="shared" si="43"/>
        <v>116.5044</v>
      </c>
      <c r="C126" s="194">
        <f t="shared" si="44"/>
        <v>116.5044</v>
      </c>
      <c r="D126" s="194">
        <v>27.1848</v>
      </c>
      <c r="E126" s="194">
        <v>89.3196</v>
      </c>
      <c r="F126" s="194">
        <v>0</v>
      </c>
      <c r="G126" s="194">
        <f t="shared" si="45"/>
        <v>0</v>
      </c>
      <c r="H126" s="194"/>
      <c r="I126" s="194"/>
      <c r="J126" s="194"/>
      <c r="K126" s="194"/>
      <c r="L126" s="194"/>
      <c r="M126" s="194">
        <v>0</v>
      </c>
      <c r="N126" s="194">
        <f t="shared" si="46"/>
        <v>0</v>
      </c>
      <c r="O126" s="194"/>
      <c r="P126" s="194"/>
      <c r="Q126" s="200">
        <f t="shared" si="39"/>
        <v>34.99325</v>
      </c>
      <c r="R126" s="194">
        <v>0.79325</v>
      </c>
      <c r="S126" s="194">
        <v>0</v>
      </c>
      <c r="T126" s="194">
        <v>34.2</v>
      </c>
      <c r="U126" s="194">
        <v>20</v>
      </c>
      <c r="V126" s="194">
        <f t="shared" si="42"/>
        <v>171.49765</v>
      </c>
      <c r="XFD126" s="189"/>
    </row>
    <row r="127" s="187" customFormat="1" ht="19" customHeight="1" spans="1:16384">
      <c r="A127" s="193" t="s">
        <v>206</v>
      </c>
      <c r="B127" s="194">
        <f t="shared" si="43"/>
        <v>134.62908</v>
      </c>
      <c r="C127" s="194">
        <f t="shared" si="44"/>
        <v>134.62908</v>
      </c>
      <c r="D127" s="194">
        <v>34.728</v>
      </c>
      <c r="E127" s="194">
        <v>99.90108</v>
      </c>
      <c r="F127" s="194">
        <v>0</v>
      </c>
      <c r="G127" s="194">
        <f t="shared" si="45"/>
        <v>0</v>
      </c>
      <c r="H127" s="194"/>
      <c r="I127" s="194"/>
      <c r="J127" s="194"/>
      <c r="K127" s="194"/>
      <c r="L127" s="194"/>
      <c r="M127" s="194">
        <v>0</v>
      </c>
      <c r="N127" s="194">
        <f t="shared" si="46"/>
        <v>0</v>
      </c>
      <c r="O127" s="194"/>
      <c r="P127" s="194"/>
      <c r="Q127" s="200">
        <f t="shared" si="39"/>
        <v>28.935144</v>
      </c>
      <c r="R127" s="194">
        <v>0.935144</v>
      </c>
      <c r="S127" s="194">
        <v>0</v>
      </c>
      <c r="T127" s="194">
        <v>28</v>
      </c>
      <c r="U127" s="194">
        <v>20</v>
      </c>
      <c r="V127" s="194">
        <f t="shared" si="42"/>
        <v>183.564224</v>
      </c>
      <c r="XFD127" s="189"/>
    </row>
    <row r="128" s="187" customFormat="1" ht="19" customHeight="1" spans="1:16384">
      <c r="A128" s="193" t="s">
        <v>208</v>
      </c>
      <c r="B128" s="194">
        <f t="shared" si="43"/>
        <v>96.09348</v>
      </c>
      <c r="C128" s="194">
        <f t="shared" si="44"/>
        <v>96.09348</v>
      </c>
      <c r="D128" s="194">
        <v>22.9608</v>
      </c>
      <c r="E128" s="194">
        <v>73.13268</v>
      </c>
      <c r="F128" s="194">
        <v>0</v>
      </c>
      <c r="G128" s="194">
        <f t="shared" si="45"/>
        <v>0</v>
      </c>
      <c r="H128" s="194"/>
      <c r="I128" s="194"/>
      <c r="J128" s="194"/>
      <c r="K128" s="194"/>
      <c r="L128" s="194"/>
      <c r="M128" s="194">
        <v>0</v>
      </c>
      <c r="N128" s="194">
        <f t="shared" si="46"/>
        <v>0</v>
      </c>
      <c r="O128" s="194"/>
      <c r="P128" s="194"/>
      <c r="Q128" s="200">
        <f t="shared" si="39"/>
        <v>22.823918</v>
      </c>
      <c r="R128" s="194">
        <v>0.623918</v>
      </c>
      <c r="S128" s="194">
        <v>0</v>
      </c>
      <c r="T128" s="194">
        <v>22.2</v>
      </c>
      <c r="U128" s="194">
        <v>220</v>
      </c>
      <c r="V128" s="194">
        <f t="shared" si="42"/>
        <v>338.917398</v>
      </c>
      <c r="XFD128" s="189"/>
    </row>
    <row r="129" s="187" customFormat="1" ht="19" customHeight="1" spans="1:16384">
      <c r="A129" s="193" t="s">
        <v>210</v>
      </c>
      <c r="B129" s="194"/>
      <c r="C129" s="194"/>
      <c r="D129" s="194"/>
      <c r="E129" s="194"/>
      <c r="F129" s="194"/>
      <c r="G129" s="194"/>
      <c r="H129" s="194"/>
      <c r="I129" s="194"/>
      <c r="J129" s="194"/>
      <c r="K129" s="194"/>
      <c r="L129" s="194"/>
      <c r="M129" s="194"/>
      <c r="N129" s="194"/>
      <c r="O129" s="194"/>
      <c r="P129" s="194"/>
      <c r="Q129" s="200">
        <f t="shared" si="39"/>
        <v>70</v>
      </c>
      <c r="R129" s="194"/>
      <c r="S129" s="194">
        <v>0</v>
      </c>
      <c r="T129" s="194">
        <v>70</v>
      </c>
      <c r="U129" s="194">
        <v>20</v>
      </c>
      <c r="V129" s="194">
        <f t="shared" si="42"/>
        <v>90</v>
      </c>
      <c r="XFD129" s="189"/>
    </row>
    <row r="130" s="187" customFormat="1" ht="19" customHeight="1" spans="1:16384">
      <c r="A130" s="193" t="s">
        <v>212</v>
      </c>
      <c r="B130" s="194">
        <f t="shared" ref="B130:B132" si="47">SUM(C130,G130,L130,M130,N130)</f>
        <v>1337.01588</v>
      </c>
      <c r="C130" s="194">
        <f t="shared" ref="C130:C132" si="48">SUM(D130:F130)</f>
        <v>1337.01588</v>
      </c>
      <c r="D130" s="194">
        <v>366.6468</v>
      </c>
      <c r="E130" s="194">
        <v>970.36908</v>
      </c>
      <c r="F130" s="194">
        <v>0</v>
      </c>
      <c r="G130" s="194">
        <f t="shared" ref="G130:G132" si="49">SUM(H130:K130)</f>
        <v>0</v>
      </c>
      <c r="H130" s="194"/>
      <c r="I130" s="194"/>
      <c r="J130" s="194"/>
      <c r="K130" s="194"/>
      <c r="L130" s="194"/>
      <c r="M130" s="194">
        <v>0</v>
      </c>
      <c r="N130" s="194">
        <f t="shared" ref="N130:N132" si="50">SUM(O130:P130)</f>
        <v>0</v>
      </c>
      <c r="O130" s="194"/>
      <c r="P130" s="194"/>
      <c r="Q130" s="200">
        <f t="shared" si="39"/>
        <v>317.741295</v>
      </c>
      <c r="R130" s="194">
        <v>9.541295</v>
      </c>
      <c r="S130" s="194">
        <v>0</v>
      </c>
      <c r="T130" s="194">
        <v>308.2</v>
      </c>
      <c r="U130" s="194">
        <v>220</v>
      </c>
      <c r="V130" s="194">
        <f t="shared" si="42"/>
        <v>1874.757175</v>
      </c>
      <c r="XFD130" s="189"/>
    </row>
    <row r="131" s="187" customFormat="1" ht="19" customHeight="1" spans="1:16384">
      <c r="A131" s="193" t="s">
        <v>252</v>
      </c>
      <c r="B131" s="194">
        <f t="shared" si="47"/>
        <v>525.455816</v>
      </c>
      <c r="C131" s="194">
        <f t="shared" si="48"/>
        <v>525.455816</v>
      </c>
      <c r="D131" s="194">
        <v>150.5964</v>
      </c>
      <c r="E131" s="194">
        <v>374.859416</v>
      </c>
      <c r="F131" s="194">
        <v>0</v>
      </c>
      <c r="G131" s="194">
        <f t="shared" si="49"/>
        <v>0</v>
      </c>
      <c r="H131" s="194"/>
      <c r="I131" s="194"/>
      <c r="J131" s="194"/>
      <c r="K131" s="194"/>
      <c r="L131" s="194"/>
      <c r="M131" s="194">
        <v>0</v>
      </c>
      <c r="N131" s="194">
        <f t="shared" si="50"/>
        <v>0</v>
      </c>
      <c r="O131" s="194"/>
      <c r="P131" s="194"/>
      <c r="Q131" s="200">
        <f t="shared" si="39"/>
        <v>120.062256</v>
      </c>
      <c r="R131" s="194">
        <v>3.862256</v>
      </c>
      <c r="S131" s="194">
        <v>0</v>
      </c>
      <c r="T131" s="194">
        <v>116.2</v>
      </c>
      <c r="U131" s="194">
        <v>50</v>
      </c>
      <c r="V131" s="194">
        <f t="shared" si="42"/>
        <v>695.518072</v>
      </c>
      <c r="XFD131" s="189"/>
    </row>
    <row r="132" s="187" customFormat="1" ht="19" customHeight="1" spans="1:16384">
      <c r="A132" s="193" t="s">
        <v>276</v>
      </c>
      <c r="B132" s="194">
        <f t="shared" si="47"/>
        <v>73.44792</v>
      </c>
      <c r="C132" s="194">
        <f t="shared" si="48"/>
        <v>73.44792</v>
      </c>
      <c r="D132" s="194">
        <v>18.9924</v>
      </c>
      <c r="E132" s="194">
        <v>54.45552</v>
      </c>
      <c r="F132" s="194">
        <v>0</v>
      </c>
      <c r="G132" s="194">
        <f t="shared" si="49"/>
        <v>0</v>
      </c>
      <c r="H132" s="194"/>
      <c r="I132" s="194"/>
      <c r="J132" s="194"/>
      <c r="K132" s="194"/>
      <c r="L132" s="194"/>
      <c r="M132" s="194">
        <v>0</v>
      </c>
      <c r="N132" s="194">
        <f t="shared" si="50"/>
        <v>0</v>
      </c>
      <c r="O132" s="194"/>
      <c r="P132" s="194"/>
      <c r="Q132" s="200">
        <f t="shared" si="39"/>
        <v>22.703373</v>
      </c>
      <c r="R132" s="194">
        <v>0.503373</v>
      </c>
      <c r="S132" s="194">
        <v>0</v>
      </c>
      <c r="T132" s="194">
        <v>22.2</v>
      </c>
      <c r="U132" s="194"/>
      <c r="V132" s="194">
        <f t="shared" si="42"/>
        <v>96.151293</v>
      </c>
      <c r="XFD132" s="189"/>
    </row>
    <row r="133" s="187" customFormat="1" ht="19" customHeight="1" spans="1:16384">
      <c r="A133" s="193" t="s">
        <v>502</v>
      </c>
      <c r="B133" s="194"/>
      <c r="C133" s="194"/>
      <c r="D133" s="194"/>
      <c r="E133" s="194"/>
      <c r="F133" s="194"/>
      <c r="G133" s="194"/>
      <c r="H133" s="194"/>
      <c r="I133" s="194"/>
      <c r="J133" s="194"/>
      <c r="K133" s="194"/>
      <c r="L133" s="194"/>
      <c r="M133" s="194"/>
      <c r="N133" s="194"/>
      <c r="O133" s="194"/>
      <c r="P133" s="194"/>
      <c r="Q133" s="200">
        <f t="shared" si="39"/>
        <v>0</v>
      </c>
      <c r="R133" s="194"/>
      <c r="S133" s="194"/>
      <c r="T133" s="194"/>
      <c r="U133" s="194">
        <v>16338</v>
      </c>
      <c r="V133" s="194">
        <f t="shared" si="42"/>
        <v>16338</v>
      </c>
      <c r="XFD133" s="189"/>
    </row>
    <row r="134" s="187" customFormat="1" ht="19" customHeight="1" spans="1:16384">
      <c r="A134" s="191" t="s">
        <v>503</v>
      </c>
      <c r="B134" s="220">
        <f t="shared" ref="B134:K134" si="51">SUM(B135:B150)</f>
        <v>39473.18218</v>
      </c>
      <c r="C134" s="220">
        <f t="shared" si="51"/>
        <v>4011.98218</v>
      </c>
      <c r="D134" s="220">
        <f t="shared" si="51"/>
        <v>1018.5888</v>
      </c>
      <c r="E134" s="220">
        <f t="shared" si="51"/>
        <v>2917.83308</v>
      </c>
      <c r="F134" s="220">
        <f t="shared" si="51"/>
        <v>75.5603</v>
      </c>
      <c r="G134" s="220">
        <f t="shared" si="51"/>
        <v>21800</v>
      </c>
      <c r="H134" s="220">
        <f t="shared" si="51"/>
        <v>9500</v>
      </c>
      <c r="I134" s="220">
        <f t="shared" si="51"/>
        <v>11700</v>
      </c>
      <c r="J134" s="220">
        <f t="shared" si="51"/>
        <v>0</v>
      </c>
      <c r="K134" s="220">
        <f t="shared" si="51"/>
        <v>600</v>
      </c>
      <c r="L134" s="220"/>
      <c r="M134" s="220">
        <f t="shared" ref="M134:V134" si="52">SUM(M135:M150)</f>
        <v>161.2</v>
      </c>
      <c r="N134" s="220">
        <f t="shared" si="52"/>
        <v>13500</v>
      </c>
      <c r="O134" s="220">
        <f t="shared" si="52"/>
        <v>1000</v>
      </c>
      <c r="P134" s="220">
        <f t="shared" si="52"/>
        <v>12500</v>
      </c>
      <c r="Q134" s="220">
        <f t="shared" si="52"/>
        <v>1266.797755</v>
      </c>
      <c r="R134" s="220">
        <f t="shared" si="52"/>
        <v>28.677755</v>
      </c>
      <c r="S134" s="220">
        <f t="shared" si="52"/>
        <v>119.52</v>
      </c>
      <c r="T134" s="220">
        <f t="shared" si="52"/>
        <v>1118.6</v>
      </c>
      <c r="U134" s="220">
        <f t="shared" si="52"/>
        <v>22948</v>
      </c>
      <c r="V134" s="220">
        <f t="shared" si="52"/>
        <v>63687.979935</v>
      </c>
      <c r="XFD134" s="189"/>
    </row>
    <row r="135" s="187" customFormat="1" ht="19" customHeight="1" spans="1:16384">
      <c r="A135" s="193" t="s">
        <v>256</v>
      </c>
      <c r="B135" s="194">
        <f t="shared" ref="B135:B150" si="53">SUM(C135,G135,L135,M135,N135)</f>
        <v>430.73392</v>
      </c>
      <c r="C135" s="194">
        <f t="shared" ref="C135:C150" si="54">SUM(D135:F135)</f>
        <v>387.83392</v>
      </c>
      <c r="D135" s="194">
        <v>102.0192</v>
      </c>
      <c r="E135" s="194">
        <v>277.31312</v>
      </c>
      <c r="F135" s="194">
        <v>8.5016</v>
      </c>
      <c r="G135" s="194">
        <f t="shared" ref="G135:G150" si="55">SUM(H135:K135)</f>
        <v>0</v>
      </c>
      <c r="H135" s="194"/>
      <c r="I135" s="194"/>
      <c r="J135" s="194"/>
      <c r="K135" s="194"/>
      <c r="L135" s="194"/>
      <c r="M135" s="194">
        <v>42.9</v>
      </c>
      <c r="N135" s="194">
        <f t="shared" ref="N135:N150" si="56">SUM(O135:P135)</f>
        <v>0</v>
      </c>
      <c r="O135" s="194"/>
      <c r="P135" s="194"/>
      <c r="Q135" s="200">
        <f t="shared" ref="Q135:Q150" si="57">SUM(R135:T135)</f>
        <v>101.413377</v>
      </c>
      <c r="R135" s="194">
        <v>3.093377</v>
      </c>
      <c r="S135" s="194">
        <v>15.72</v>
      </c>
      <c r="T135" s="194">
        <v>82.6</v>
      </c>
      <c r="U135" s="194">
        <v>726</v>
      </c>
      <c r="V135" s="194">
        <f t="shared" ref="V135:V150" si="58">B135+Q135+U135</f>
        <v>1258.147297</v>
      </c>
      <c r="XFD135" s="189"/>
    </row>
    <row r="136" s="187" customFormat="1" ht="19" customHeight="1" spans="1:16384">
      <c r="A136" s="193" t="s">
        <v>258</v>
      </c>
      <c r="B136" s="194">
        <f t="shared" si="53"/>
        <v>115.8132</v>
      </c>
      <c r="C136" s="194">
        <f t="shared" si="54"/>
        <v>115.8132</v>
      </c>
      <c r="D136" s="194">
        <v>31.1544</v>
      </c>
      <c r="E136" s="194">
        <v>84.6588</v>
      </c>
      <c r="F136" s="194">
        <v>0</v>
      </c>
      <c r="G136" s="194">
        <f t="shared" si="55"/>
        <v>0</v>
      </c>
      <c r="H136" s="194"/>
      <c r="I136" s="194"/>
      <c r="J136" s="194"/>
      <c r="K136" s="194"/>
      <c r="L136" s="194"/>
      <c r="M136" s="194">
        <v>0</v>
      </c>
      <c r="N136" s="194">
        <f t="shared" si="56"/>
        <v>0</v>
      </c>
      <c r="O136" s="194"/>
      <c r="P136" s="194"/>
      <c r="Q136" s="200">
        <f t="shared" si="57"/>
        <v>35.053175</v>
      </c>
      <c r="R136" s="194">
        <v>0.853175</v>
      </c>
      <c r="S136" s="194">
        <v>0</v>
      </c>
      <c r="T136" s="194">
        <v>34.2</v>
      </c>
      <c r="U136" s="194">
        <v>28</v>
      </c>
      <c r="V136" s="194">
        <f t="shared" si="58"/>
        <v>178.866375</v>
      </c>
      <c r="XFD136" s="189"/>
    </row>
    <row r="137" s="187" customFormat="1" ht="19" customHeight="1" spans="1:16384">
      <c r="A137" s="193" t="s">
        <v>260</v>
      </c>
      <c r="B137" s="194">
        <f t="shared" si="53"/>
        <v>105.34518</v>
      </c>
      <c r="C137" s="194">
        <f t="shared" si="54"/>
        <v>105.34518</v>
      </c>
      <c r="D137" s="194">
        <v>28.7352</v>
      </c>
      <c r="E137" s="194">
        <v>76.60998</v>
      </c>
      <c r="F137" s="194">
        <v>0</v>
      </c>
      <c r="G137" s="194">
        <f t="shared" si="55"/>
        <v>0</v>
      </c>
      <c r="H137" s="194"/>
      <c r="I137" s="194"/>
      <c r="J137" s="194"/>
      <c r="K137" s="194"/>
      <c r="L137" s="194"/>
      <c r="M137" s="194">
        <v>0</v>
      </c>
      <c r="N137" s="194">
        <f t="shared" si="56"/>
        <v>0</v>
      </c>
      <c r="O137" s="194"/>
      <c r="P137" s="194"/>
      <c r="Q137" s="200">
        <f t="shared" si="57"/>
        <v>23.012197</v>
      </c>
      <c r="R137" s="194">
        <v>0.812197</v>
      </c>
      <c r="S137" s="194">
        <v>0</v>
      </c>
      <c r="T137" s="194">
        <v>22.2</v>
      </c>
      <c r="U137" s="194"/>
      <c r="V137" s="194">
        <f t="shared" si="58"/>
        <v>128.357377</v>
      </c>
      <c r="XFD137" s="189"/>
    </row>
    <row r="138" s="187" customFormat="1" ht="19" customHeight="1" spans="1:16384">
      <c r="A138" s="193" t="s">
        <v>397</v>
      </c>
      <c r="B138" s="194">
        <f t="shared" si="53"/>
        <v>653.93958</v>
      </c>
      <c r="C138" s="194">
        <f t="shared" si="54"/>
        <v>648.60958</v>
      </c>
      <c r="D138" s="194">
        <v>158.5644</v>
      </c>
      <c r="E138" s="194">
        <v>476.83148</v>
      </c>
      <c r="F138" s="194">
        <v>13.2137</v>
      </c>
      <c r="G138" s="194">
        <f t="shared" si="55"/>
        <v>0</v>
      </c>
      <c r="H138" s="194"/>
      <c r="I138" s="194"/>
      <c r="J138" s="194"/>
      <c r="K138" s="194"/>
      <c r="L138" s="194"/>
      <c r="M138" s="194">
        <v>5.33</v>
      </c>
      <c r="N138" s="194">
        <f t="shared" si="56"/>
        <v>0</v>
      </c>
      <c r="O138" s="194"/>
      <c r="P138" s="194"/>
      <c r="Q138" s="200">
        <f t="shared" si="57"/>
        <v>160.11191</v>
      </c>
      <c r="R138" s="194">
        <v>4.93191</v>
      </c>
      <c r="S138" s="194">
        <v>21.78</v>
      </c>
      <c r="T138" s="194">
        <v>133.4</v>
      </c>
      <c r="U138" s="194">
        <v>295</v>
      </c>
      <c r="V138" s="194">
        <f t="shared" si="58"/>
        <v>1109.05149</v>
      </c>
      <c r="XFD138" s="189"/>
    </row>
    <row r="139" s="187" customFormat="1" ht="19" customHeight="1" spans="1:16384">
      <c r="A139" s="193" t="s">
        <v>451</v>
      </c>
      <c r="B139" s="194">
        <f t="shared" si="53"/>
        <v>0</v>
      </c>
      <c r="C139" s="194">
        <f t="shared" si="54"/>
        <v>0</v>
      </c>
      <c r="D139" s="194">
        <v>0</v>
      </c>
      <c r="E139" s="194">
        <v>0</v>
      </c>
      <c r="F139" s="194">
        <v>0</v>
      </c>
      <c r="G139" s="194">
        <f t="shared" si="55"/>
        <v>0</v>
      </c>
      <c r="H139" s="194"/>
      <c r="I139" s="194"/>
      <c r="J139" s="194"/>
      <c r="K139" s="194"/>
      <c r="L139" s="194"/>
      <c r="M139" s="194">
        <v>0</v>
      </c>
      <c r="N139" s="194">
        <f t="shared" si="56"/>
        <v>0</v>
      </c>
      <c r="O139" s="194"/>
      <c r="P139" s="194"/>
      <c r="Q139" s="200">
        <f t="shared" si="57"/>
        <v>60</v>
      </c>
      <c r="R139" s="194">
        <v>0</v>
      </c>
      <c r="S139" s="194">
        <v>0</v>
      </c>
      <c r="T139" s="194">
        <v>60</v>
      </c>
      <c r="U139" s="194">
        <v>165</v>
      </c>
      <c r="V139" s="194">
        <f t="shared" si="58"/>
        <v>225</v>
      </c>
      <c r="XFD139" s="189"/>
    </row>
    <row r="140" s="187" customFormat="1" ht="19" customHeight="1" spans="1:16384">
      <c r="A140" s="193" t="s">
        <v>399</v>
      </c>
      <c r="B140" s="194">
        <f t="shared" si="53"/>
        <v>412.767</v>
      </c>
      <c r="C140" s="194">
        <f t="shared" si="54"/>
        <v>412.767</v>
      </c>
      <c r="D140" s="194">
        <v>83.4804</v>
      </c>
      <c r="E140" s="194">
        <v>322.3299</v>
      </c>
      <c r="F140" s="194">
        <v>6.9567</v>
      </c>
      <c r="G140" s="194">
        <f t="shared" si="55"/>
        <v>0</v>
      </c>
      <c r="H140" s="194"/>
      <c r="I140" s="194"/>
      <c r="J140" s="194"/>
      <c r="K140" s="194"/>
      <c r="L140" s="194"/>
      <c r="M140" s="194">
        <v>0</v>
      </c>
      <c r="N140" s="194">
        <f t="shared" si="56"/>
        <v>0</v>
      </c>
      <c r="O140" s="194"/>
      <c r="P140" s="194"/>
      <c r="Q140" s="200">
        <f t="shared" si="57"/>
        <v>106.249434</v>
      </c>
      <c r="R140" s="194">
        <v>2.809434</v>
      </c>
      <c r="S140" s="194">
        <v>11.04</v>
      </c>
      <c r="T140" s="194">
        <v>92.4</v>
      </c>
      <c r="U140" s="194">
        <v>93</v>
      </c>
      <c r="V140" s="194">
        <f t="shared" si="58"/>
        <v>612.016434</v>
      </c>
      <c r="XFD140" s="189"/>
    </row>
    <row r="141" s="187" customFormat="1" ht="19" customHeight="1" spans="1:16384">
      <c r="A141" s="193" t="s">
        <v>401</v>
      </c>
      <c r="B141" s="194">
        <f t="shared" si="53"/>
        <v>91.06816</v>
      </c>
      <c r="C141" s="194">
        <f t="shared" si="54"/>
        <v>74.94816</v>
      </c>
      <c r="D141" s="194">
        <v>17.874</v>
      </c>
      <c r="E141" s="194">
        <v>57.07416</v>
      </c>
      <c r="F141" s="194">
        <v>0</v>
      </c>
      <c r="G141" s="194">
        <f t="shared" si="55"/>
        <v>0</v>
      </c>
      <c r="H141" s="194"/>
      <c r="I141" s="194"/>
      <c r="J141" s="194"/>
      <c r="K141" s="194"/>
      <c r="L141" s="194"/>
      <c r="M141" s="194">
        <v>16.12</v>
      </c>
      <c r="N141" s="194">
        <f t="shared" si="56"/>
        <v>0</v>
      </c>
      <c r="O141" s="194"/>
      <c r="P141" s="194"/>
      <c r="Q141" s="200">
        <f t="shared" si="57"/>
        <v>29.128215</v>
      </c>
      <c r="R141" s="194">
        <v>0.528215</v>
      </c>
      <c r="S141" s="194">
        <v>0</v>
      </c>
      <c r="T141" s="194">
        <v>28.6</v>
      </c>
      <c r="U141" s="194">
        <v>200</v>
      </c>
      <c r="V141" s="194">
        <f t="shared" si="58"/>
        <v>320.196375</v>
      </c>
      <c r="XFD141" s="189"/>
    </row>
    <row r="142" s="187" customFormat="1" ht="19" customHeight="1" spans="1:16384">
      <c r="A142" s="193" t="s">
        <v>403</v>
      </c>
      <c r="B142" s="194">
        <f t="shared" si="53"/>
        <v>259.22256</v>
      </c>
      <c r="C142" s="194">
        <f t="shared" si="54"/>
        <v>259.22256</v>
      </c>
      <c r="D142" s="194">
        <v>83.6856</v>
      </c>
      <c r="E142" s="194">
        <v>168.56316</v>
      </c>
      <c r="F142" s="194">
        <v>6.9738</v>
      </c>
      <c r="G142" s="194">
        <f t="shared" si="55"/>
        <v>0</v>
      </c>
      <c r="H142" s="194"/>
      <c r="I142" s="194"/>
      <c r="J142" s="194"/>
      <c r="K142" s="194"/>
      <c r="L142" s="194"/>
      <c r="M142" s="194">
        <v>0</v>
      </c>
      <c r="N142" s="194">
        <f t="shared" si="56"/>
        <v>0</v>
      </c>
      <c r="O142" s="194"/>
      <c r="P142" s="194"/>
      <c r="Q142" s="200">
        <f t="shared" si="57"/>
        <v>86.961452</v>
      </c>
      <c r="R142" s="194">
        <v>1.521452</v>
      </c>
      <c r="S142" s="194">
        <v>6.84</v>
      </c>
      <c r="T142" s="194">
        <v>78.6</v>
      </c>
      <c r="U142" s="194">
        <v>240</v>
      </c>
      <c r="V142" s="194">
        <f t="shared" si="58"/>
        <v>586.184012</v>
      </c>
      <c r="XFD142" s="189"/>
    </row>
    <row r="143" s="187" customFormat="1" ht="19" customHeight="1" spans="1:16384">
      <c r="A143" s="193" t="s">
        <v>405</v>
      </c>
      <c r="B143" s="194">
        <f t="shared" si="53"/>
        <v>460.18436</v>
      </c>
      <c r="C143" s="194">
        <f t="shared" si="54"/>
        <v>395.70436</v>
      </c>
      <c r="D143" s="194">
        <v>113.304</v>
      </c>
      <c r="E143" s="194">
        <v>272.95836</v>
      </c>
      <c r="F143" s="194">
        <v>9.442</v>
      </c>
      <c r="G143" s="194">
        <f t="shared" si="55"/>
        <v>0</v>
      </c>
      <c r="H143" s="194"/>
      <c r="I143" s="194"/>
      <c r="J143" s="194"/>
      <c r="K143" s="194"/>
      <c r="L143" s="194"/>
      <c r="M143" s="194">
        <v>64.48</v>
      </c>
      <c r="N143" s="194">
        <f t="shared" si="56"/>
        <v>0</v>
      </c>
      <c r="O143" s="194"/>
      <c r="P143" s="194"/>
      <c r="Q143" s="200">
        <f t="shared" si="57"/>
        <v>143.90762</v>
      </c>
      <c r="R143" s="194">
        <v>2.16762</v>
      </c>
      <c r="S143" s="194">
        <v>14.94</v>
      </c>
      <c r="T143" s="194">
        <v>126.8</v>
      </c>
      <c r="U143" s="194">
        <v>270</v>
      </c>
      <c r="V143" s="194">
        <f t="shared" si="58"/>
        <v>874.09198</v>
      </c>
      <c r="XFD143" s="189"/>
    </row>
    <row r="144" s="187" customFormat="1" ht="19" customHeight="1" spans="1:16384">
      <c r="A144" s="193" t="s">
        <v>407</v>
      </c>
      <c r="B144" s="194">
        <f t="shared" si="53"/>
        <v>149.2648</v>
      </c>
      <c r="C144" s="194">
        <f t="shared" si="54"/>
        <v>149.2648</v>
      </c>
      <c r="D144" s="194">
        <v>42.384</v>
      </c>
      <c r="E144" s="194">
        <v>103.3488</v>
      </c>
      <c r="F144" s="194">
        <v>3.532</v>
      </c>
      <c r="G144" s="194">
        <f t="shared" si="55"/>
        <v>0</v>
      </c>
      <c r="H144" s="194"/>
      <c r="I144" s="194"/>
      <c r="J144" s="194"/>
      <c r="K144" s="194"/>
      <c r="L144" s="194"/>
      <c r="M144" s="194">
        <v>0</v>
      </c>
      <c r="N144" s="194">
        <f t="shared" si="56"/>
        <v>0</v>
      </c>
      <c r="O144" s="194"/>
      <c r="P144" s="194"/>
      <c r="Q144" s="200">
        <f t="shared" si="57"/>
        <v>63.347627</v>
      </c>
      <c r="R144" s="194">
        <v>0.747627</v>
      </c>
      <c r="S144" s="194">
        <v>4.8</v>
      </c>
      <c r="T144" s="194">
        <v>57.8</v>
      </c>
      <c r="U144" s="194"/>
      <c r="V144" s="194">
        <f t="shared" si="58"/>
        <v>212.612427</v>
      </c>
      <c r="XFD144" s="189"/>
    </row>
    <row r="145" s="187" customFormat="1" ht="25" customHeight="1" spans="1:16384">
      <c r="A145" s="193" t="s">
        <v>409</v>
      </c>
      <c r="B145" s="194">
        <f t="shared" si="53"/>
        <v>97.49814</v>
      </c>
      <c r="C145" s="194">
        <f t="shared" si="54"/>
        <v>97.49814</v>
      </c>
      <c r="D145" s="194">
        <v>28.4508</v>
      </c>
      <c r="E145" s="194">
        <v>66.67644</v>
      </c>
      <c r="F145" s="194">
        <v>2.3709</v>
      </c>
      <c r="G145" s="194">
        <f t="shared" si="55"/>
        <v>0</v>
      </c>
      <c r="H145" s="194"/>
      <c r="I145" s="194"/>
      <c r="J145" s="194"/>
      <c r="K145" s="194"/>
      <c r="L145" s="194"/>
      <c r="M145" s="194">
        <v>0</v>
      </c>
      <c r="N145" s="194">
        <f t="shared" si="56"/>
        <v>0</v>
      </c>
      <c r="O145" s="194"/>
      <c r="P145" s="194"/>
      <c r="Q145" s="200">
        <f t="shared" si="57"/>
        <v>30.043603</v>
      </c>
      <c r="R145" s="194">
        <v>0.503603</v>
      </c>
      <c r="S145" s="194">
        <v>3.54</v>
      </c>
      <c r="T145" s="194">
        <v>26</v>
      </c>
      <c r="U145" s="194"/>
      <c r="V145" s="194">
        <f t="shared" si="58"/>
        <v>127.541743</v>
      </c>
      <c r="XFD145" s="189"/>
    </row>
    <row r="146" s="187" customFormat="1" ht="19" customHeight="1" spans="1:16384">
      <c r="A146" s="193" t="s">
        <v>411</v>
      </c>
      <c r="B146" s="194">
        <f t="shared" si="53"/>
        <v>939.7704</v>
      </c>
      <c r="C146" s="194">
        <f t="shared" si="54"/>
        <v>912.3404</v>
      </c>
      <c r="D146" s="194">
        <v>215.2584</v>
      </c>
      <c r="E146" s="194">
        <v>679.1438</v>
      </c>
      <c r="F146" s="194">
        <v>17.9382</v>
      </c>
      <c r="G146" s="194">
        <f t="shared" si="55"/>
        <v>0</v>
      </c>
      <c r="H146" s="194"/>
      <c r="I146" s="194"/>
      <c r="J146" s="194"/>
      <c r="K146" s="194"/>
      <c r="L146" s="194"/>
      <c r="M146" s="194">
        <v>27.43</v>
      </c>
      <c r="N146" s="194">
        <f t="shared" si="56"/>
        <v>0</v>
      </c>
      <c r="O146" s="194"/>
      <c r="P146" s="194"/>
      <c r="Q146" s="200">
        <f t="shared" si="57"/>
        <v>293.786319</v>
      </c>
      <c r="R146" s="194">
        <v>7.126319</v>
      </c>
      <c r="S146" s="194">
        <v>29.46</v>
      </c>
      <c r="T146" s="194">
        <v>257.2</v>
      </c>
      <c r="U146" s="194">
        <v>880</v>
      </c>
      <c r="V146" s="194">
        <f t="shared" si="58"/>
        <v>2113.556719</v>
      </c>
      <c r="XFD146" s="189"/>
    </row>
    <row r="147" s="187" customFormat="1" ht="19" customHeight="1" spans="1:16384">
      <c r="A147" s="193" t="s">
        <v>413</v>
      </c>
      <c r="B147" s="194">
        <f t="shared" si="53"/>
        <v>120.38424</v>
      </c>
      <c r="C147" s="194">
        <f t="shared" si="54"/>
        <v>120.38424</v>
      </c>
      <c r="D147" s="194">
        <v>34.1016</v>
      </c>
      <c r="E147" s="194">
        <v>86.28264</v>
      </c>
      <c r="F147" s="194">
        <v>0</v>
      </c>
      <c r="G147" s="194">
        <f t="shared" si="55"/>
        <v>0</v>
      </c>
      <c r="H147" s="194"/>
      <c r="I147" s="194"/>
      <c r="J147" s="194"/>
      <c r="K147" s="194"/>
      <c r="L147" s="194"/>
      <c r="M147" s="194">
        <v>0</v>
      </c>
      <c r="N147" s="194">
        <f t="shared" si="56"/>
        <v>0</v>
      </c>
      <c r="O147" s="194"/>
      <c r="P147" s="194"/>
      <c r="Q147" s="200">
        <f t="shared" si="57"/>
        <v>22.946906</v>
      </c>
      <c r="R147" s="194">
        <v>0.946906</v>
      </c>
      <c r="S147" s="194">
        <v>0</v>
      </c>
      <c r="T147" s="194">
        <v>22</v>
      </c>
      <c r="U147" s="194">
        <v>30</v>
      </c>
      <c r="V147" s="194">
        <f t="shared" si="58"/>
        <v>173.331146</v>
      </c>
      <c r="XFD147" s="189"/>
    </row>
    <row r="148" s="187" customFormat="1" ht="19" customHeight="1" spans="1:16384">
      <c r="A148" s="193" t="s">
        <v>415</v>
      </c>
      <c r="B148" s="194">
        <f t="shared" si="53"/>
        <v>223.2092</v>
      </c>
      <c r="C148" s="194">
        <f t="shared" si="54"/>
        <v>223.2092</v>
      </c>
      <c r="D148" s="194">
        <v>56.1528</v>
      </c>
      <c r="E148" s="194">
        <v>162.377</v>
      </c>
      <c r="F148" s="194">
        <v>4.6794</v>
      </c>
      <c r="G148" s="194">
        <f t="shared" si="55"/>
        <v>0</v>
      </c>
      <c r="H148" s="194"/>
      <c r="I148" s="194"/>
      <c r="J148" s="194"/>
      <c r="K148" s="194"/>
      <c r="L148" s="194"/>
      <c r="M148" s="194">
        <v>0</v>
      </c>
      <c r="N148" s="194">
        <f t="shared" si="56"/>
        <v>0</v>
      </c>
      <c r="O148" s="194"/>
      <c r="P148" s="194"/>
      <c r="Q148" s="200">
        <f t="shared" si="57"/>
        <v>83.31541</v>
      </c>
      <c r="R148" s="194">
        <v>1.83541</v>
      </c>
      <c r="S148" s="194">
        <v>7.68</v>
      </c>
      <c r="T148" s="194">
        <v>73.8</v>
      </c>
      <c r="U148" s="194">
        <v>470</v>
      </c>
      <c r="V148" s="194">
        <f t="shared" si="58"/>
        <v>776.52461</v>
      </c>
      <c r="XFD148" s="189"/>
    </row>
    <row r="149" s="187" customFormat="1" ht="19" customHeight="1" spans="1:16384">
      <c r="A149" s="193" t="s">
        <v>419</v>
      </c>
      <c r="B149" s="194">
        <f t="shared" si="53"/>
        <v>113.98144</v>
      </c>
      <c r="C149" s="194">
        <f t="shared" si="54"/>
        <v>109.04144</v>
      </c>
      <c r="D149" s="194">
        <v>23.424</v>
      </c>
      <c r="E149" s="194">
        <v>83.66544</v>
      </c>
      <c r="F149" s="194">
        <v>1.952</v>
      </c>
      <c r="G149" s="194">
        <f t="shared" si="55"/>
        <v>0</v>
      </c>
      <c r="H149" s="194"/>
      <c r="I149" s="194"/>
      <c r="J149" s="194"/>
      <c r="K149" s="194"/>
      <c r="L149" s="194"/>
      <c r="M149" s="194">
        <v>4.94</v>
      </c>
      <c r="N149" s="194">
        <f t="shared" si="56"/>
        <v>0</v>
      </c>
      <c r="O149" s="194"/>
      <c r="P149" s="194"/>
      <c r="Q149" s="200">
        <f t="shared" si="57"/>
        <v>27.52051</v>
      </c>
      <c r="R149" s="194">
        <v>0.80051</v>
      </c>
      <c r="S149" s="194">
        <v>3.72</v>
      </c>
      <c r="T149" s="194">
        <v>23</v>
      </c>
      <c r="U149" s="194">
        <v>40</v>
      </c>
      <c r="V149" s="194">
        <f t="shared" si="58"/>
        <v>181.50195</v>
      </c>
      <c r="XFD149" s="189"/>
    </row>
    <row r="150" s="187" customFormat="1" ht="19" customHeight="1" spans="1:16384">
      <c r="A150" s="193" t="s">
        <v>504</v>
      </c>
      <c r="B150" s="194">
        <f t="shared" si="53"/>
        <v>35300</v>
      </c>
      <c r="C150" s="194">
        <f t="shared" si="54"/>
        <v>0</v>
      </c>
      <c r="D150" s="194"/>
      <c r="E150" s="194"/>
      <c r="F150" s="194"/>
      <c r="G150" s="194">
        <f t="shared" si="55"/>
        <v>21800</v>
      </c>
      <c r="H150" s="194">
        <v>9500</v>
      </c>
      <c r="I150" s="194">
        <v>11700</v>
      </c>
      <c r="J150" s="194"/>
      <c r="K150" s="194">
        <v>600</v>
      </c>
      <c r="L150" s="194"/>
      <c r="M150" s="194"/>
      <c r="N150" s="194">
        <f t="shared" si="56"/>
        <v>13500</v>
      </c>
      <c r="O150" s="194">
        <v>1000</v>
      </c>
      <c r="P150" s="194">
        <v>12500</v>
      </c>
      <c r="Q150" s="200">
        <f t="shared" si="57"/>
        <v>0</v>
      </c>
      <c r="R150" s="194"/>
      <c r="S150" s="194"/>
      <c r="T150" s="194"/>
      <c r="U150" s="194">
        <v>19511</v>
      </c>
      <c r="V150" s="194">
        <f t="shared" si="58"/>
        <v>54811</v>
      </c>
      <c r="XFD150" s="189"/>
    </row>
    <row r="151" s="187" customFormat="1" ht="19" customHeight="1" spans="1:16384">
      <c r="A151" s="191" t="s">
        <v>505</v>
      </c>
      <c r="B151" s="220">
        <f t="shared" ref="B151:V151" si="59">SUM(B152:B166)</f>
        <v>7329.88578</v>
      </c>
      <c r="C151" s="220">
        <f t="shared" si="59"/>
        <v>3468.94578</v>
      </c>
      <c r="D151" s="220">
        <f t="shared" si="59"/>
        <v>879.1776</v>
      </c>
      <c r="E151" s="220">
        <f t="shared" si="59"/>
        <v>2549.76468</v>
      </c>
      <c r="F151" s="220">
        <f t="shared" si="59"/>
        <v>40.0035</v>
      </c>
      <c r="G151" s="220">
        <f t="shared" si="59"/>
        <v>3700</v>
      </c>
      <c r="H151" s="220">
        <f t="shared" si="59"/>
        <v>0</v>
      </c>
      <c r="I151" s="220">
        <f t="shared" si="59"/>
        <v>0</v>
      </c>
      <c r="J151" s="220">
        <f t="shared" si="59"/>
        <v>3700</v>
      </c>
      <c r="K151" s="220">
        <f t="shared" si="59"/>
        <v>0</v>
      </c>
      <c r="L151" s="220">
        <f t="shared" si="59"/>
        <v>0</v>
      </c>
      <c r="M151" s="220">
        <f t="shared" si="59"/>
        <v>160.94</v>
      </c>
      <c r="N151" s="220">
        <f t="shared" si="59"/>
        <v>0</v>
      </c>
      <c r="O151" s="220">
        <f t="shared" si="59"/>
        <v>0</v>
      </c>
      <c r="P151" s="220">
        <f t="shared" si="59"/>
        <v>0</v>
      </c>
      <c r="Q151" s="220">
        <f t="shared" si="59"/>
        <v>969.526309</v>
      </c>
      <c r="R151" s="220">
        <f t="shared" si="59"/>
        <v>25.626309</v>
      </c>
      <c r="S151" s="220">
        <f t="shared" si="59"/>
        <v>69.3</v>
      </c>
      <c r="T151" s="220">
        <f t="shared" si="59"/>
        <v>874.6</v>
      </c>
      <c r="U151" s="220">
        <f t="shared" si="59"/>
        <v>28517</v>
      </c>
      <c r="V151" s="220">
        <f t="shared" si="59"/>
        <v>36816.412089</v>
      </c>
      <c r="XFD151" s="189"/>
    </row>
    <row r="152" s="187" customFormat="1" ht="19" customHeight="1" spans="1:16384">
      <c r="A152" s="193" t="s">
        <v>421</v>
      </c>
      <c r="B152" s="194">
        <f t="shared" ref="B152:B164" si="60">SUM(C152,G152,L152,M152,N152)</f>
        <v>885.07164</v>
      </c>
      <c r="C152" s="194">
        <f t="shared" ref="C152:C164" si="61">SUM(D152:F152)</f>
        <v>868.95164</v>
      </c>
      <c r="D152" s="194">
        <v>210.7392</v>
      </c>
      <c r="E152" s="194">
        <v>640.65084</v>
      </c>
      <c r="F152" s="194">
        <v>17.5616</v>
      </c>
      <c r="G152" s="194">
        <f t="shared" ref="G152:G164" si="62">SUM(H152:K152)</f>
        <v>0</v>
      </c>
      <c r="H152" s="194"/>
      <c r="I152" s="194"/>
      <c r="J152" s="194"/>
      <c r="K152" s="194"/>
      <c r="L152" s="194"/>
      <c r="M152" s="194">
        <v>16.12</v>
      </c>
      <c r="N152" s="194">
        <f t="shared" ref="N152:N164" si="63">SUM(O152:P152)</f>
        <v>0</v>
      </c>
      <c r="O152" s="194"/>
      <c r="P152" s="194"/>
      <c r="Q152" s="200">
        <f t="shared" ref="Q152:Q164" si="64">SUM(R152:T152)</f>
        <v>228.669348</v>
      </c>
      <c r="R152" s="194">
        <v>6.749348</v>
      </c>
      <c r="S152" s="194">
        <v>32.52</v>
      </c>
      <c r="T152" s="194">
        <v>189.4</v>
      </c>
      <c r="U152" s="194">
        <v>13723</v>
      </c>
      <c r="V152" s="194">
        <f t="shared" ref="V152:V166" si="65">B152+Q152+U152</f>
        <v>14836.740988</v>
      </c>
      <c r="XFD152" s="189"/>
    </row>
    <row r="153" s="187" customFormat="1" ht="19" customHeight="1" spans="1:16384">
      <c r="A153" s="195" t="s">
        <v>423</v>
      </c>
      <c r="B153" s="196">
        <f t="shared" si="60"/>
        <v>836.11746</v>
      </c>
      <c r="C153" s="196">
        <f t="shared" si="61"/>
        <v>830.65746</v>
      </c>
      <c r="D153" s="196">
        <v>188.5572</v>
      </c>
      <c r="E153" s="196">
        <v>626.38716</v>
      </c>
      <c r="F153" s="196">
        <v>15.7131</v>
      </c>
      <c r="G153" s="196">
        <f t="shared" si="62"/>
        <v>0</v>
      </c>
      <c r="H153" s="196"/>
      <c r="I153" s="196"/>
      <c r="J153" s="196"/>
      <c r="K153" s="196"/>
      <c r="L153" s="196"/>
      <c r="M153" s="196">
        <v>5.46</v>
      </c>
      <c r="N153" s="196">
        <f t="shared" si="63"/>
        <v>0</v>
      </c>
      <c r="O153" s="196"/>
      <c r="P153" s="196"/>
      <c r="Q153" s="219">
        <f t="shared" si="64"/>
        <v>245.064954</v>
      </c>
      <c r="R153" s="196">
        <v>5.964954</v>
      </c>
      <c r="S153" s="196">
        <v>23.1</v>
      </c>
      <c r="T153" s="196">
        <v>216</v>
      </c>
      <c r="U153" s="196"/>
      <c r="V153" s="196">
        <f t="shared" si="65"/>
        <v>1081.182414</v>
      </c>
      <c r="XFD153" s="189"/>
    </row>
    <row r="154" s="187" customFormat="1" ht="19" customHeight="1" spans="1:16384">
      <c r="A154" s="197" t="s">
        <v>425</v>
      </c>
      <c r="B154" s="198">
        <f t="shared" si="60"/>
        <v>161.34648</v>
      </c>
      <c r="C154" s="198">
        <f t="shared" si="61"/>
        <v>161.34648</v>
      </c>
      <c r="D154" s="198">
        <v>55.2</v>
      </c>
      <c r="E154" s="198">
        <v>106.14648</v>
      </c>
      <c r="F154" s="198">
        <v>0</v>
      </c>
      <c r="G154" s="198">
        <f t="shared" si="62"/>
        <v>0</v>
      </c>
      <c r="H154" s="198"/>
      <c r="I154" s="198"/>
      <c r="J154" s="198"/>
      <c r="K154" s="198"/>
      <c r="L154" s="198"/>
      <c r="M154" s="198">
        <v>0</v>
      </c>
      <c r="N154" s="198">
        <f t="shared" si="63"/>
        <v>0</v>
      </c>
      <c r="O154" s="198"/>
      <c r="P154" s="198"/>
      <c r="Q154" s="198">
        <f t="shared" si="64"/>
        <v>52.839951</v>
      </c>
      <c r="R154" s="198">
        <v>0.839951</v>
      </c>
      <c r="S154" s="198">
        <v>0</v>
      </c>
      <c r="T154" s="198">
        <v>52</v>
      </c>
      <c r="U154" s="198">
        <v>45</v>
      </c>
      <c r="V154" s="198">
        <f t="shared" si="65"/>
        <v>259.186431</v>
      </c>
      <c r="XFD154" s="189"/>
    </row>
    <row r="155" s="187" customFormat="1" ht="19" customHeight="1" spans="1:16384">
      <c r="A155" s="197" t="s">
        <v>427</v>
      </c>
      <c r="B155" s="198">
        <f t="shared" si="60"/>
        <v>343.7609</v>
      </c>
      <c r="C155" s="198">
        <f t="shared" si="61"/>
        <v>343.7609</v>
      </c>
      <c r="D155" s="198">
        <v>92.406</v>
      </c>
      <c r="E155" s="198">
        <v>251.3549</v>
      </c>
      <c r="F155" s="198">
        <v>0</v>
      </c>
      <c r="G155" s="198">
        <f t="shared" si="62"/>
        <v>0</v>
      </c>
      <c r="H155" s="198"/>
      <c r="I155" s="198"/>
      <c r="J155" s="198"/>
      <c r="K155" s="198"/>
      <c r="L155" s="198"/>
      <c r="M155" s="198">
        <v>0</v>
      </c>
      <c r="N155" s="198">
        <f t="shared" si="63"/>
        <v>0</v>
      </c>
      <c r="O155" s="198"/>
      <c r="P155" s="198"/>
      <c r="Q155" s="198">
        <f t="shared" si="64"/>
        <v>82.724915</v>
      </c>
      <c r="R155" s="198">
        <v>2.524915</v>
      </c>
      <c r="S155" s="198">
        <v>0</v>
      </c>
      <c r="T155" s="198">
        <v>80.2</v>
      </c>
      <c r="U155" s="198">
        <v>1000</v>
      </c>
      <c r="V155" s="198">
        <f t="shared" si="65"/>
        <v>1426.485815</v>
      </c>
      <c r="XFD155" s="189"/>
    </row>
    <row r="156" s="187" customFormat="1" ht="19" customHeight="1" spans="1:16384">
      <c r="A156" s="197" t="s">
        <v>429</v>
      </c>
      <c r="B156" s="198">
        <f t="shared" si="60"/>
        <v>335.6478</v>
      </c>
      <c r="C156" s="198">
        <f t="shared" si="61"/>
        <v>335.6478</v>
      </c>
      <c r="D156" s="198">
        <v>92.3904</v>
      </c>
      <c r="E156" s="198">
        <v>243.2574</v>
      </c>
      <c r="F156" s="198">
        <v>0</v>
      </c>
      <c r="G156" s="198">
        <f t="shared" si="62"/>
        <v>0</v>
      </c>
      <c r="H156" s="198"/>
      <c r="I156" s="198"/>
      <c r="J156" s="198"/>
      <c r="K156" s="198"/>
      <c r="L156" s="198"/>
      <c r="M156" s="198">
        <v>0</v>
      </c>
      <c r="N156" s="198">
        <f t="shared" si="63"/>
        <v>0</v>
      </c>
      <c r="O156" s="198"/>
      <c r="P156" s="198"/>
      <c r="Q156" s="198">
        <f t="shared" si="64"/>
        <v>82.84009</v>
      </c>
      <c r="R156" s="198">
        <v>2.44009</v>
      </c>
      <c r="S156" s="198">
        <v>0</v>
      </c>
      <c r="T156" s="198">
        <v>80.4</v>
      </c>
      <c r="U156" s="198"/>
      <c r="V156" s="198">
        <f t="shared" si="65"/>
        <v>418.48789</v>
      </c>
      <c r="XFD156" s="189"/>
    </row>
    <row r="157" s="187" customFormat="1" ht="19" customHeight="1" spans="1:16384">
      <c r="A157" s="197" t="s">
        <v>431</v>
      </c>
      <c r="B157" s="198">
        <f t="shared" si="60"/>
        <v>38.02852</v>
      </c>
      <c r="C157" s="198">
        <f t="shared" si="61"/>
        <v>38.02852</v>
      </c>
      <c r="D157" s="198">
        <v>9.3744</v>
      </c>
      <c r="E157" s="198">
        <v>28.65412</v>
      </c>
      <c r="F157" s="198">
        <v>0</v>
      </c>
      <c r="G157" s="198">
        <f t="shared" si="62"/>
        <v>0</v>
      </c>
      <c r="H157" s="198"/>
      <c r="I157" s="198"/>
      <c r="J157" s="198"/>
      <c r="K157" s="198"/>
      <c r="L157" s="198"/>
      <c r="M157" s="198">
        <v>0</v>
      </c>
      <c r="N157" s="198">
        <f t="shared" si="63"/>
        <v>0</v>
      </c>
      <c r="O157" s="198"/>
      <c r="P157" s="198"/>
      <c r="Q157" s="198">
        <f t="shared" si="64"/>
        <v>12.473629</v>
      </c>
      <c r="R157" s="198">
        <v>0.273629</v>
      </c>
      <c r="S157" s="198">
        <v>0</v>
      </c>
      <c r="T157" s="198">
        <v>12.2</v>
      </c>
      <c r="U157" s="198">
        <v>10</v>
      </c>
      <c r="V157" s="198">
        <f t="shared" si="65"/>
        <v>60.502149</v>
      </c>
      <c r="XFD157" s="189"/>
    </row>
    <row r="158" s="187" customFormat="1" ht="19" customHeight="1" spans="1:16384">
      <c r="A158" s="197" t="s">
        <v>433</v>
      </c>
      <c r="B158" s="198">
        <f t="shared" si="60"/>
        <v>125.06468</v>
      </c>
      <c r="C158" s="198">
        <f t="shared" si="61"/>
        <v>40.30468</v>
      </c>
      <c r="D158" s="198">
        <v>14.16</v>
      </c>
      <c r="E158" s="198">
        <v>26.14468</v>
      </c>
      <c r="F158" s="198">
        <v>0</v>
      </c>
      <c r="G158" s="198">
        <f t="shared" si="62"/>
        <v>0</v>
      </c>
      <c r="H158" s="198"/>
      <c r="I158" s="198"/>
      <c r="J158" s="198"/>
      <c r="K158" s="198"/>
      <c r="L158" s="198"/>
      <c r="M158" s="198">
        <v>84.76</v>
      </c>
      <c r="N158" s="198">
        <f t="shared" si="63"/>
        <v>0</v>
      </c>
      <c r="O158" s="198"/>
      <c r="P158" s="198"/>
      <c r="Q158" s="198">
        <f t="shared" si="64"/>
        <v>30.752854</v>
      </c>
      <c r="R158" s="198">
        <v>0.352854</v>
      </c>
      <c r="S158" s="198">
        <v>0</v>
      </c>
      <c r="T158" s="198">
        <v>30.4</v>
      </c>
      <c r="U158" s="198"/>
      <c r="V158" s="198">
        <f t="shared" si="65"/>
        <v>155.817534</v>
      </c>
      <c r="XFD158" s="189"/>
    </row>
    <row r="159" s="187" customFormat="1" ht="19" customHeight="1" spans="1:16384">
      <c r="A159" s="197" t="s">
        <v>435</v>
      </c>
      <c r="B159" s="198">
        <f t="shared" si="60"/>
        <v>128.44556</v>
      </c>
      <c r="C159" s="198">
        <f t="shared" si="61"/>
        <v>128.44556</v>
      </c>
      <c r="D159" s="198">
        <v>34.4712</v>
      </c>
      <c r="E159" s="198">
        <v>93.97436</v>
      </c>
      <c r="F159" s="198">
        <v>0</v>
      </c>
      <c r="G159" s="198">
        <f t="shared" si="62"/>
        <v>0</v>
      </c>
      <c r="H159" s="198"/>
      <c r="I159" s="198"/>
      <c r="J159" s="198"/>
      <c r="K159" s="198"/>
      <c r="L159" s="198"/>
      <c r="M159" s="198">
        <v>0</v>
      </c>
      <c r="N159" s="198">
        <f t="shared" si="63"/>
        <v>0</v>
      </c>
      <c r="O159" s="198"/>
      <c r="P159" s="198"/>
      <c r="Q159" s="198">
        <f t="shared" si="64"/>
        <v>32.948109</v>
      </c>
      <c r="R159" s="198">
        <v>0.948109</v>
      </c>
      <c r="S159" s="198">
        <v>0</v>
      </c>
      <c r="T159" s="198">
        <v>32</v>
      </c>
      <c r="U159" s="198"/>
      <c r="V159" s="198">
        <f t="shared" si="65"/>
        <v>161.393669</v>
      </c>
      <c r="XFD159" s="189"/>
    </row>
    <row r="160" s="187" customFormat="1" ht="19" customHeight="1" spans="1:16384">
      <c r="A160" s="197" t="s">
        <v>437</v>
      </c>
      <c r="B160" s="198">
        <f t="shared" si="60"/>
        <v>133.03176</v>
      </c>
      <c r="C160" s="198">
        <f t="shared" si="61"/>
        <v>133.03176</v>
      </c>
      <c r="D160" s="198">
        <v>34.5336</v>
      </c>
      <c r="E160" s="198">
        <v>98.49816</v>
      </c>
      <c r="F160" s="198">
        <v>0</v>
      </c>
      <c r="G160" s="198">
        <f t="shared" si="62"/>
        <v>0</v>
      </c>
      <c r="H160" s="198"/>
      <c r="I160" s="198"/>
      <c r="J160" s="198"/>
      <c r="K160" s="198"/>
      <c r="L160" s="198"/>
      <c r="M160" s="198">
        <v>0</v>
      </c>
      <c r="N160" s="198">
        <f t="shared" si="63"/>
        <v>0</v>
      </c>
      <c r="O160" s="198"/>
      <c r="P160" s="198"/>
      <c r="Q160" s="198">
        <f t="shared" si="64"/>
        <v>60.915633</v>
      </c>
      <c r="R160" s="198">
        <v>0.915633</v>
      </c>
      <c r="S160" s="198">
        <v>0</v>
      </c>
      <c r="T160" s="198">
        <v>60</v>
      </c>
      <c r="U160" s="198">
        <v>35</v>
      </c>
      <c r="V160" s="198">
        <f t="shared" si="65"/>
        <v>228.947393</v>
      </c>
      <c r="XFD160" s="189"/>
    </row>
    <row r="161" s="187" customFormat="1" ht="19" customHeight="1" spans="1:16384">
      <c r="A161" s="197" t="s">
        <v>439</v>
      </c>
      <c r="B161" s="198">
        <f t="shared" si="60"/>
        <v>35.10622</v>
      </c>
      <c r="C161" s="198">
        <f t="shared" si="61"/>
        <v>35.10622</v>
      </c>
      <c r="D161" s="198">
        <v>11.3304</v>
      </c>
      <c r="E161" s="198">
        <v>22.83162</v>
      </c>
      <c r="F161" s="198">
        <v>0.9442</v>
      </c>
      <c r="G161" s="198">
        <f t="shared" si="62"/>
        <v>0</v>
      </c>
      <c r="H161" s="198"/>
      <c r="I161" s="198"/>
      <c r="J161" s="198"/>
      <c r="K161" s="198"/>
      <c r="L161" s="198"/>
      <c r="M161" s="198">
        <v>0</v>
      </c>
      <c r="N161" s="198">
        <f t="shared" si="63"/>
        <v>0</v>
      </c>
      <c r="O161" s="198"/>
      <c r="P161" s="198"/>
      <c r="Q161" s="198">
        <f t="shared" si="64"/>
        <v>11.822583</v>
      </c>
      <c r="R161" s="198">
        <v>0.202583</v>
      </c>
      <c r="S161" s="198">
        <v>1.62</v>
      </c>
      <c r="T161" s="198">
        <v>10</v>
      </c>
      <c r="U161" s="198">
        <v>8</v>
      </c>
      <c r="V161" s="198">
        <f t="shared" si="65"/>
        <v>54.928803</v>
      </c>
      <c r="XFD161" s="189"/>
    </row>
    <row r="162" s="187" customFormat="1" ht="19" customHeight="1" spans="1:16384">
      <c r="A162" s="197" t="s">
        <v>441</v>
      </c>
      <c r="B162" s="198">
        <f t="shared" si="60"/>
        <v>116.38228</v>
      </c>
      <c r="C162" s="198">
        <f t="shared" si="61"/>
        <v>116.38228</v>
      </c>
      <c r="D162" s="198">
        <v>31.0188</v>
      </c>
      <c r="E162" s="198">
        <v>85.36348</v>
      </c>
      <c r="F162" s="198">
        <v>0</v>
      </c>
      <c r="G162" s="198">
        <f t="shared" si="62"/>
        <v>0</v>
      </c>
      <c r="H162" s="198"/>
      <c r="I162" s="198"/>
      <c r="J162" s="198"/>
      <c r="K162" s="198"/>
      <c r="L162" s="198"/>
      <c r="M162" s="198">
        <v>0</v>
      </c>
      <c r="N162" s="198">
        <f t="shared" si="63"/>
        <v>0</v>
      </c>
      <c r="O162" s="198"/>
      <c r="P162" s="198"/>
      <c r="Q162" s="198">
        <f t="shared" si="64"/>
        <v>22.868884</v>
      </c>
      <c r="R162" s="198">
        <v>0.868884</v>
      </c>
      <c r="S162" s="198">
        <v>0</v>
      </c>
      <c r="T162" s="198">
        <v>22</v>
      </c>
      <c r="U162" s="198"/>
      <c r="V162" s="198">
        <f t="shared" si="65"/>
        <v>139.251164</v>
      </c>
      <c r="XFD162" s="189"/>
    </row>
    <row r="163" s="187" customFormat="1" ht="19" customHeight="1" spans="1:16384">
      <c r="A163" s="197" t="s">
        <v>453</v>
      </c>
      <c r="B163" s="198">
        <f t="shared" si="60"/>
        <v>301.01118</v>
      </c>
      <c r="C163" s="198">
        <f t="shared" si="61"/>
        <v>290.09118</v>
      </c>
      <c r="D163" s="198">
        <v>69.4152</v>
      </c>
      <c r="E163" s="198">
        <v>214.89138</v>
      </c>
      <c r="F163" s="198">
        <v>5.7846</v>
      </c>
      <c r="G163" s="198">
        <f t="shared" si="62"/>
        <v>0</v>
      </c>
      <c r="H163" s="198"/>
      <c r="I163" s="198"/>
      <c r="J163" s="198"/>
      <c r="K163" s="198"/>
      <c r="L163" s="198"/>
      <c r="M163" s="198">
        <v>10.92</v>
      </c>
      <c r="N163" s="198">
        <f t="shared" si="63"/>
        <v>0</v>
      </c>
      <c r="O163" s="198"/>
      <c r="P163" s="198"/>
      <c r="Q163" s="198">
        <f t="shared" si="64"/>
        <v>71.952671</v>
      </c>
      <c r="R163" s="198">
        <v>2.292671</v>
      </c>
      <c r="S163" s="198">
        <v>12.06</v>
      </c>
      <c r="T163" s="198">
        <v>57.6</v>
      </c>
      <c r="U163" s="198">
        <v>430</v>
      </c>
      <c r="V163" s="198">
        <f t="shared" si="65"/>
        <v>802.963851</v>
      </c>
      <c r="XFD163" s="189"/>
    </row>
    <row r="164" s="187" customFormat="1" ht="19" customHeight="1" spans="1:16384">
      <c r="A164" s="197" t="s">
        <v>455</v>
      </c>
      <c r="B164" s="198">
        <f t="shared" si="60"/>
        <v>190.8713</v>
      </c>
      <c r="C164" s="198">
        <f t="shared" si="61"/>
        <v>147.1913</v>
      </c>
      <c r="D164" s="198">
        <v>35.5812</v>
      </c>
      <c r="E164" s="198">
        <v>111.6101</v>
      </c>
      <c r="F164" s="198">
        <v>0</v>
      </c>
      <c r="G164" s="198">
        <f t="shared" si="62"/>
        <v>0</v>
      </c>
      <c r="H164" s="198"/>
      <c r="I164" s="198"/>
      <c r="J164" s="198"/>
      <c r="K164" s="198"/>
      <c r="L164" s="198"/>
      <c r="M164" s="198">
        <v>43.68</v>
      </c>
      <c r="N164" s="198">
        <f t="shared" si="63"/>
        <v>0</v>
      </c>
      <c r="O164" s="198"/>
      <c r="P164" s="198"/>
      <c r="Q164" s="198">
        <f t="shared" si="64"/>
        <v>33.652688</v>
      </c>
      <c r="R164" s="198">
        <v>1.252688</v>
      </c>
      <c r="S164" s="198">
        <v>0</v>
      </c>
      <c r="T164" s="198">
        <v>32.4</v>
      </c>
      <c r="U164" s="198"/>
      <c r="V164" s="198">
        <f t="shared" si="65"/>
        <v>224.523988</v>
      </c>
      <c r="XFD164" s="189"/>
    </row>
    <row r="165" s="187" customFormat="1" ht="19" customHeight="1" spans="1:16384">
      <c r="A165" s="197" t="s">
        <v>256</v>
      </c>
      <c r="B165" s="198"/>
      <c r="C165" s="198"/>
      <c r="D165" s="198"/>
      <c r="E165" s="198"/>
      <c r="F165" s="198"/>
      <c r="G165" s="198"/>
      <c r="H165" s="198"/>
      <c r="I165" s="198"/>
      <c r="J165" s="198"/>
      <c r="K165" s="198"/>
      <c r="L165" s="198"/>
      <c r="M165" s="198"/>
      <c r="N165" s="198"/>
      <c r="O165" s="198"/>
      <c r="P165" s="198"/>
      <c r="Q165" s="198"/>
      <c r="R165" s="198"/>
      <c r="S165" s="198"/>
      <c r="T165" s="198"/>
      <c r="U165" s="198">
        <v>5</v>
      </c>
      <c r="V165" s="198">
        <f t="shared" si="65"/>
        <v>5</v>
      </c>
      <c r="XFD165" s="189"/>
    </row>
    <row r="166" s="187" customFormat="1" ht="19" customHeight="1" spans="1:16384">
      <c r="A166" s="197" t="s">
        <v>506</v>
      </c>
      <c r="B166" s="198">
        <f t="shared" ref="B166:B176" si="66">SUM(C166,G166,L166,M166,N166)</f>
        <v>3700</v>
      </c>
      <c r="C166" s="198">
        <f t="shared" ref="C166:C176" si="67">SUM(D166:F166)</f>
        <v>0</v>
      </c>
      <c r="D166" s="198"/>
      <c r="E166" s="198"/>
      <c r="F166" s="198"/>
      <c r="G166" s="198">
        <f t="shared" ref="G166:G176" si="68">SUM(H166:K166)</f>
        <v>3700</v>
      </c>
      <c r="H166" s="198"/>
      <c r="I166" s="198"/>
      <c r="J166" s="198">
        <v>3700</v>
      </c>
      <c r="K166" s="198"/>
      <c r="L166" s="198"/>
      <c r="M166" s="198"/>
      <c r="N166" s="198">
        <f t="shared" ref="N166:N176" si="69">SUM(O166:P166)</f>
        <v>0</v>
      </c>
      <c r="O166" s="198"/>
      <c r="P166" s="198"/>
      <c r="Q166" s="198">
        <f t="shared" ref="Q166:Q176" si="70">SUM(R166:T166)</f>
        <v>0</v>
      </c>
      <c r="R166" s="198"/>
      <c r="S166" s="198"/>
      <c r="T166" s="198"/>
      <c r="U166" s="198">
        <v>13261</v>
      </c>
      <c r="V166" s="198">
        <f t="shared" si="65"/>
        <v>16961</v>
      </c>
      <c r="XFD166" s="189"/>
    </row>
    <row r="167" s="187" customFormat="1" ht="19" customHeight="1" spans="1:16384">
      <c r="A167" s="191" t="s">
        <v>507</v>
      </c>
      <c r="B167" s="223">
        <f t="shared" ref="B167:V167" si="71">SUM(B168:B180)</f>
        <v>3333.81784</v>
      </c>
      <c r="C167" s="223">
        <f t="shared" si="71"/>
        <v>3328.09784</v>
      </c>
      <c r="D167" s="223">
        <f t="shared" si="71"/>
        <v>759.6828</v>
      </c>
      <c r="E167" s="223">
        <f t="shared" si="71"/>
        <v>2513.76864</v>
      </c>
      <c r="F167" s="223">
        <f t="shared" si="71"/>
        <v>54.6464</v>
      </c>
      <c r="G167" s="223">
        <f t="shared" si="71"/>
        <v>0</v>
      </c>
      <c r="H167" s="223">
        <f t="shared" si="71"/>
        <v>0</v>
      </c>
      <c r="I167" s="223">
        <f t="shared" si="71"/>
        <v>0</v>
      </c>
      <c r="J167" s="223">
        <f t="shared" si="71"/>
        <v>0</v>
      </c>
      <c r="K167" s="223">
        <f t="shared" si="71"/>
        <v>0</v>
      </c>
      <c r="L167" s="223">
        <f t="shared" si="71"/>
        <v>0</v>
      </c>
      <c r="M167" s="223">
        <f t="shared" si="71"/>
        <v>5.72</v>
      </c>
      <c r="N167" s="223">
        <f t="shared" si="71"/>
        <v>0</v>
      </c>
      <c r="O167" s="223">
        <f t="shared" si="71"/>
        <v>0</v>
      </c>
      <c r="P167" s="223">
        <f t="shared" si="71"/>
        <v>0</v>
      </c>
      <c r="Q167" s="223">
        <f t="shared" si="71"/>
        <v>940.784759</v>
      </c>
      <c r="R167" s="223">
        <f t="shared" si="71"/>
        <v>22.984759</v>
      </c>
      <c r="S167" s="223">
        <f t="shared" si="71"/>
        <v>64.8</v>
      </c>
      <c r="T167" s="223">
        <f t="shared" si="71"/>
        <v>853</v>
      </c>
      <c r="U167" s="223">
        <f t="shared" si="71"/>
        <v>25803</v>
      </c>
      <c r="V167" s="223">
        <f t="shared" si="71"/>
        <v>30077.602599</v>
      </c>
      <c r="XFD167" s="189"/>
    </row>
    <row r="168" s="187" customFormat="1" ht="19" customHeight="1" spans="1:16384">
      <c r="A168" s="197" t="s">
        <v>300</v>
      </c>
      <c r="B168" s="198">
        <f t="shared" si="66"/>
        <v>768.82218</v>
      </c>
      <c r="C168" s="198">
        <f t="shared" si="67"/>
        <v>763.10218</v>
      </c>
      <c r="D168" s="198">
        <v>188.8908</v>
      </c>
      <c r="E168" s="198">
        <v>559.35048</v>
      </c>
      <c r="F168" s="198">
        <v>14.8609</v>
      </c>
      <c r="G168" s="198">
        <f t="shared" si="68"/>
        <v>0</v>
      </c>
      <c r="H168" s="198"/>
      <c r="I168" s="198"/>
      <c r="J168" s="198"/>
      <c r="K168" s="198"/>
      <c r="L168" s="198"/>
      <c r="M168" s="198">
        <v>5.72</v>
      </c>
      <c r="N168" s="198">
        <f t="shared" si="69"/>
        <v>0</v>
      </c>
      <c r="O168" s="198"/>
      <c r="P168" s="198"/>
      <c r="Q168" s="198">
        <f t="shared" si="70"/>
        <v>279.660952</v>
      </c>
      <c r="R168" s="198">
        <v>5.640952</v>
      </c>
      <c r="S168" s="198">
        <v>23.22</v>
      </c>
      <c r="T168" s="198">
        <v>250.8</v>
      </c>
      <c r="U168" s="198">
        <v>1070</v>
      </c>
      <c r="V168" s="198">
        <f t="shared" ref="V168:V180" si="72">B168+Q168+U168</f>
        <v>2118.483132</v>
      </c>
      <c r="XFD168" s="189"/>
    </row>
    <row r="169" s="187" customFormat="1" ht="19" customHeight="1" spans="1:16384">
      <c r="A169" s="197" t="s">
        <v>302</v>
      </c>
      <c r="B169" s="198">
        <f t="shared" si="66"/>
        <v>298.10088</v>
      </c>
      <c r="C169" s="198">
        <f t="shared" si="67"/>
        <v>298.10088</v>
      </c>
      <c r="D169" s="198">
        <v>75.5556</v>
      </c>
      <c r="E169" s="198">
        <v>222.54528</v>
      </c>
      <c r="F169" s="198">
        <v>0</v>
      </c>
      <c r="G169" s="198">
        <f t="shared" si="68"/>
        <v>0</v>
      </c>
      <c r="H169" s="198"/>
      <c r="I169" s="198"/>
      <c r="J169" s="198"/>
      <c r="K169" s="198"/>
      <c r="L169" s="198"/>
      <c r="M169" s="198">
        <v>0</v>
      </c>
      <c r="N169" s="198">
        <f t="shared" si="69"/>
        <v>0</v>
      </c>
      <c r="O169" s="198"/>
      <c r="P169" s="198"/>
      <c r="Q169" s="198">
        <f t="shared" si="70"/>
        <v>78.664409</v>
      </c>
      <c r="R169" s="198">
        <v>2.064409</v>
      </c>
      <c r="S169" s="198">
        <v>0</v>
      </c>
      <c r="T169" s="198">
        <v>76.6</v>
      </c>
      <c r="U169" s="198">
        <v>120</v>
      </c>
      <c r="V169" s="198">
        <f t="shared" si="72"/>
        <v>496.765289</v>
      </c>
      <c r="XFD169" s="189"/>
    </row>
    <row r="170" s="187" customFormat="1" ht="19" customHeight="1" spans="1:16384">
      <c r="A170" s="197" t="s">
        <v>304</v>
      </c>
      <c r="B170" s="198">
        <f t="shared" si="66"/>
        <v>195.7708</v>
      </c>
      <c r="C170" s="198">
        <f t="shared" si="67"/>
        <v>195.7708</v>
      </c>
      <c r="D170" s="198">
        <v>42.9816</v>
      </c>
      <c r="E170" s="198">
        <v>149.2074</v>
      </c>
      <c r="F170" s="198">
        <v>3.5818</v>
      </c>
      <c r="G170" s="198">
        <f t="shared" si="68"/>
        <v>0</v>
      </c>
      <c r="H170" s="198"/>
      <c r="I170" s="198"/>
      <c r="J170" s="198"/>
      <c r="K170" s="198"/>
      <c r="L170" s="198"/>
      <c r="M170" s="198">
        <v>0</v>
      </c>
      <c r="N170" s="198">
        <f t="shared" si="69"/>
        <v>0</v>
      </c>
      <c r="O170" s="198"/>
      <c r="P170" s="198"/>
      <c r="Q170" s="198">
        <f t="shared" si="70"/>
        <v>34.684662</v>
      </c>
      <c r="R170" s="198">
        <v>1.384662</v>
      </c>
      <c r="S170" s="198">
        <v>5.1</v>
      </c>
      <c r="T170" s="198">
        <v>28.2</v>
      </c>
      <c r="U170" s="198">
        <v>120</v>
      </c>
      <c r="V170" s="198">
        <f t="shared" si="72"/>
        <v>350.455462</v>
      </c>
      <c r="XFD170" s="189"/>
    </row>
    <row r="171" s="187" customFormat="1" ht="19" customHeight="1" spans="1:16384">
      <c r="A171" s="197" t="s">
        <v>306</v>
      </c>
      <c r="B171" s="198">
        <f t="shared" si="66"/>
        <v>747.9741</v>
      </c>
      <c r="C171" s="198">
        <f t="shared" si="67"/>
        <v>747.9741</v>
      </c>
      <c r="D171" s="198">
        <v>168.6204</v>
      </c>
      <c r="E171" s="198">
        <v>565.302</v>
      </c>
      <c r="F171" s="198">
        <v>14.0517</v>
      </c>
      <c r="G171" s="198">
        <f t="shared" si="68"/>
        <v>0</v>
      </c>
      <c r="H171" s="198"/>
      <c r="I171" s="198"/>
      <c r="J171" s="198"/>
      <c r="K171" s="198"/>
      <c r="L171" s="198"/>
      <c r="M171" s="198">
        <v>0</v>
      </c>
      <c r="N171" s="198">
        <f t="shared" si="69"/>
        <v>0</v>
      </c>
      <c r="O171" s="198"/>
      <c r="P171" s="198"/>
      <c r="Q171" s="198">
        <f t="shared" si="70"/>
        <v>193.398247</v>
      </c>
      <c r="R171" s="198">
        <v>4.998247</v>
      </c>
      <c r="S171" s="198">
        <v>10.2</v>
      </c>
      <c r="T171" s="198">
        <v>178.2</v>
      </c>
      <c r="U171" s="198">
        <v>140</v>
      </c>
      <c r="V171" s="198">
        <f t="shared" si="72"/>
        <v>1081.372347</v>
      </c>
      <c r="XFD171" s="189"/>
    </row>
    <row r="172" s="187" customFormat="1" ht="19" customHeight="1" spans="1:16384">
      <c r="A172" s="197" t="s">
        <v>307</v>
      </c>
      <c r="B172" s="198">
        <f t="shared" si="66"/>
        <v>823.24322</v>
      </c>
      <c r="C172" s="198">
        <f t="shared" si="67"/>
        <v>823.24322</v>
      </c>
      <c r="D172" s="198">
        <v>172.0068</v>
      </c>
      <c r="E172" s="198">
        <v>636.90252</v>
      </c>
      <c r="F172" s="198">
        <v>14.3339</v>
      </c>
      <c r="G172" s="198">
        <f t="shared" si="68"/>
        <v>0</v>
      </c>
      <c r="H172" s="198"/>
      <c r="I172" s="198"/>
      <c r="J172" s="198"/>
      <c r="K172" s="198"/>
      <c r="L172" s="198"/>
      <c r="M172" s="198">
        <v>0</v>
      </c>
      <c r="N172" s="198">
        <f t="shared" si="69"/>
        <v>0</v>
      </c>
      <c r="O172" s="198"/>
      <c r="P172" s="198"/>
      <c r="Q172" s="198">
        <f t="shared" si="70"/>
        <v>206.058723</v>
      </c>
      <c r="R172" s="198">
        <v>5.438723</v>
      </c>
      <c r="S172" s="198">
        <v>16.02</v>
      </c>
      <c r="T172" s="198">
        <v>184.6</v>
      </c>
      <c r="U172" s="198">
        <v>140</v>
      </c>
      <c r="V172" s="198">
        <f t="shared" si="72"/>
        <v>1169.301943</v>
      </c>
      <c r="XFD172" s="189"/>
    </row>
    <row r="173" s="187" customFormat="1" ht="19" customHeight="1" spans="1:16384">
      <c r="A173" s="197" t="s">
        <v>309</v>
      </c>
      <c r="B173" s="198">
        <f t="shared" si="66"/>
        <v>348.32228</v>
      </c>
      <c r="C173" s="198">
        <f t="shared" si="67"/>
        <v>348.32228</v>
      </c>
      <c r="D173" s="198">
        <v>75.6456</v>
      </c>
      <c r="E173" s="198">
        <v>266.37288</v>
      </c>
      <c r="F173" s="198">
        <v>6.3038</v>
      </c>
      <c r="G173" s="198">
        <f t="shared" si="68"/>
        <v>0</v>
      </c>
      <c r="H173" s="198"/>
      <c r="I173" s="198"/>
      <c r="J173" s="198"/>
      <c r="K173" s="198"/>
      <c r="L173" s="198"/>
      <c r="M173" s="198">
        <v>0</v>
      </c>
      <c r="N173" s="198">
        <f t="shared" si="69"/>
        <v>0</v>
      </c>
      <c r="O173" s="198"/>
      <c r="P173" s="198"/>
      <c r="Q173" s="198">
        <f t="shared" si="70"/>
        <v>98.58341</v>
      </c>
      <c r="R173" s="198">
        <v>2.38341</v>
      </c>
      <c r="S173" s="198">
        <v>7.8</v>
      </c>
      <c r="T173" s="198">
        <v>88.4</v>
      </c>
      <c r="U173" s="198">
        <v>120</v>
      </c>
      <c r="V173" s="198">
        <f t="shared" si="72"/>
        <v>566.90569</v>
      </c>
      <c r="XFD173" s="189"/>
    </row>
    <row r="174" s="187" customFormat="1" ht="19" customHeight="1" spans="1:16384">
      <c r="A174" s="197" t="s">
        <v>310</v>
      </c>
      <c r="B174" s="198">
        <f t="shared" si="66"/>
        <v>31.29922</v>
      </c>
      <c r="C174" s="198">
        <f t="shared" si="67"/>
        <v>31.29922</v>
      </c>
      <c r="D174" s="198">
        <v>6.7836</v>
      </c>
      <c r="E174" s="198">
        <v>23.95032</v>
      </c>
      <c r="F174" s="198">
        <v>0.5653</v>
      </c>
      <c r="G174" s="198">
        <f t="shared" si="68"/>
        <v>0</v>
      </c>
      <c r="H174" s="198"/>
      <c r="I174" s="198"/>
      <c r="J174" s="198"/>
      <c r="K174" s="198"/>
      <c r="L174" s="198"/>
      <c r="M174" s="198">
        <v>0</v>
      </c>
      <c r="N174" s="198">
        <f t="shared" si="69"/>
        <v>0</v>
      </c>
      <c r="O174" s="198"/>
      <c r="P174" s="198"/>
      <c r="Q174" s="198">
        <f t="shared" si="70"/>
        <v>15.310566</v>
      </c>
      <c r="R174" s="198">
        <v>0.230566</v>
      </c>
      <c r="S174" s="198">
        <v>1.08</v>
      </c>
      <c r="T174" s="198">
        <v>14</v>
      </c>
      <c r="U174" s="198">
        <v>30</v>
      </c>
      <c r="V174" s="198">
        <f t="shared" si="72"/>
        <v>76.609786</v>
      </c>
      <c r="XFD174" s="189"/>
    </row>
    <row r="175" s="187" customFormat="1" ht="19" customHeight="1" spans="1:16384">
      <c r="A175" s="197" t="s">
        <v>312</v>
      </c>
      <c r="B175" s="198">
        <f t="shared" si="66"/>
        <v>48.07024</v>
      </c>
      <c r="C175" s="198">
        <f t="shared" si="67"/>
        <v>48.07024</v>
      </c>
      <c r="D175" s="198">
        <v>11.388</v>
      </c>
      <c r="E175" s="198">
        <v>35.73324</v>
      </c>
      <c r="F175" s="198">
        <v>0.949</v>
      </c>
      <c r="G175" s="198">
        <f t="shared" si="68"/>
        <v>0</v>
      </c>
      <c r="H175" s="198"/>
      <c r="I175" s="198"/>
      <c r="J175" s="198"/>
      <c r="K175" s="198"/>
      <c r="L175" s="198"/>
      <c r="M175" s="198">
        <v>0</v>
      </c>
      <c r="N175" s="198">
        <f t="shared" si="69"/>
        <v>0</v>
      </c>
      <c r="O175" s="198"/>
      <c r="P175" s="198"/>
      <c r="Q175" s="198">
        <f t="shared" si="70"/>
        <v>19.935214</v>
      </c>
      <c r="R175" s="198">
        <v>0.355214</v>
      </c>
      <c r="S175" s="198">
        <v>1.38</v>
      </c>
      <c r="T175" s="198">
        <v>18.2</v>
      </c>
      <c r="U175" s="198">
        <v>60</v>
      </c>
      <c r="V175" s="198">
        <f t="shared" si="72"/>
        <v>128.005454</v>
      </c>
      <c r="XFD175" s="189"/>
    </row>
    <row r="176" s="187" customFormat="1" ht="19" customHeight="1" spans="1:16384">
      <c r="A176" s="197" t="s">
        <v>508</v>
      </c>
      <c r="B176" s="198">
        <f t="shared" si="66"/>
        <v>0</v>
      </c>
      <c r="C176" s="198">
        <f t="shared" si="67"/>
        <v>0</v>
      </c>
      <c r="D176" s="198">
        <v>0</v>
      </c>
      <c r="E176" s="198">
        <v>0</v>
      </c>
      <c r="F176" s="198">
        <v>0</v>
      </c>
      <c r="G176" s="198">
        <f t="shared" si="68"/>
        <v>0</v>
      </c>
      <c r="H176" s="198"/>
      <c r="I176" s="198"/>
      <c r="J176" s="198"/>
      <c r="K176" s="198"/>
      <c r="L176" s="198"/>
      <c r="M176" s="198">
        <v>0</v>
      </c>
      <c r="N176" s="198">
        <f t="shared" si="69"/>
        <v>0</v>
      </c>
      <c r="O176" s="198"/>
      <c r="P176" s="198"/>
      <c r="Q176" s="198">
        <f t="shared" si="70"/>
        <v>0</v>
      </c>
      <c r="R176" s="198">
        <v>0</v>
      </c>
      <c r="S176" s="198">
        <v>0</v>
      </c>
      <c r="T176" s="198"/>
      <c r="U176" s="198">
        <v>250</v>
      </c>
      <c r="V176" s="198">
        <f t="shared" si="72"/>
        <v>250</v>
      </c>
      <c r="XFD176" s="189"/>
    </row>
    <row r="177" s="187" customFormat="1" ht="19" customHeight="1" spans="1:16384">
      <c r="A177" s="197" t="s">
        <v>143</v>
      </c>
      <c r="B177" s="198"/>
      <c r="C177" s="198"/>
      <c r="D177" s="198"/>
      <c r="E177" s="198"/>
      <c r="F177" s="198"/>
      <c r="G177" s="198"/>
      <c r="H177" s="198"/>
      <c r="I177" s="198"/>
      <c r="J177" s="198"/>
      <c r="K177" s="198"/>
      <c r="L177" s="198"/>
      <c r="M177" s="198"/>
      <c r="N177" s="198"/>
      <c r="O177" s="198"/>
      <c r="P177" s="198"/>
      <c r="Q177" s="198"/>
      <c r="R177" s="198"/>
      <c r="S177" s="198"/>
      <c r="T177" s="198"/>
      <c r="U177" s="198">
        <v>15</v>
      </c>
      <c r="V177" s="198">
        <f t="shared" si="72"/>
        <v>15</v>
      </c>
      <c r="XFD177" s="189"/>
    </row>
    <row r="178" s="187" customFormat="1" ht="19" customHeight="1" spans="1:16384">
      <c r="A178" s="197" t="s">
        <v>320</v>
      </c>
      <c r="B178" s="198">
        <f t="shared" ref="B178:B192" si="73">SUM(C178,G178,L178,M178,N178)</f>
        <v>72.21492</v>
      </c>
      <c r="C178" s="198">
        <f t="shared" ref="C178:C192" si="74">SUM(D178:F178)</f>
        <v>72.21492</v>
      </c>
      <c r="D178" s="198">
        <v>17.8104</v>
      </c>
      <c r="E178" s="198">
        <v>54.40452</v>
      </c>
      <c r="F178" s="198">
        <v>0</v>
      </c>
      <c r="G178" s="198">
        <f t="shared" ref="G178:G192" si="75">SUM(H178:K178)</f>
        <v>0</v>
      </c>
      <c r="H178" s="198"/>
      <c r="I178" s="198"/>
      <c r="J178" s="198"/>
      <c r="K178" s="198"/>
      <c r="L178" s="198"/>
      <c r="M178" s="198">
        <v>0</v>
      </c>
      <c r="N178" s="198">
        <f t="shared" ref="N178:N192" si="76">SUM(O178:P178)</f>
        <v>0</v>
      </c>
      <c r="O178" s="198"/>
      <c r="P178" s="198"/>
      <c r="Q178" s="198">
        <f t="shared" ref="Q178:Q192" si="77">SUM(R178:T178)</f>
        <v>14.488576</v>
      </c>
      <c r="R178" s="198">
        <v>0.488576</v>
      </c>
      <c r="S178" s="198">
        <v>0</v>
      </c>
      <c r="T178" s="198">
        <v>14</v>
      </c>
      <c r="U178" s="198">
        <v>6</v>
      </c>
      <c r="V178" s="198">
        <f t="shared" si="72"/>
        <v>92.703496</v>
      </c>
      <c r="XFD178" s="189"/>
    </row>
    <row r="179" s="187" customFormat="1" ht="19" customHeight="1" spans="1:16384">
      <c r="A179" s="197" t="s">
        <v>173</v>
      </c>
      <c r="B179" s="198"/>
      <c r="C179" s="198"/>
      <c r="D179" s="198"/>
      <c r="E179" s="198"/>
      <c r="F179" s="198"/>
      <c r="G179" s="198"/>
      <c r="H179" s="198"/>
      <c r="I179" s="198"/>
      <c r="J179" s="198"/>
      <c r="K179" s="198"/>
      <c r="L179" s="198"/>
      <c r="M179" s="198"/>
      <c r="N179" s="198"/>
      <c r="O179" s="198"/>
      <c r="P179" s="198"/>
      <c r="Q179" s="198"/>
      <c r="R179" s="198"/>
      <c r="S179" s="198"/>
      <c r="T179" s="198"/>
      <c r="U179" s="198">
        <v>3600</v>
      </c>
      <c r="V179" s="198">
        <f t="shared" si="72"/>
        <v>3600</v>
      </c>
      <c r="XFD179" s="189"/>
    </row>
    <row r="180" s="187" customFormat="1" ht="19" customHeight="1" spans="1:16384">
      <c r="A180" s="197" t="s">
        <v>509</v>
      </c>
      <c r="B180" s="198"/>
      <c r="C180" s="198"/>
      <c r="D180" s="198"/>
      <c r="E180" s="198"/>
      <c r="F180" s="198"/>
      <c r="G180" s="198"/>
      <c r="H180" s="198"/>
      <c r="I180" s="198"/>
      <c r="J180" s="198"/>
      <c r="K180" s="198"/>
      <c r="L180" s="198"/>
      <c r="M180" s="198"/>
      <c r="N180" s="198"/>
      <c r="O180" s="198"/>
      <c r="P180" s="198"/>
      <c r="Q180" s="198">
        <f t="shared" si="77"/>
        <v>0</v>
      </c>
      <c r="R180" s="198"/>
      <c r="S180" s="198"/>
      <c r="T180" s="198"/>
      <c r="U180" s="198">
        <v>20132</v>
      </c>
      <c r="V180" s="198">
        <f t="shared" si="72"/>
        <v>20132</v>
      </c>
      <c r="XFD180" s="189"/>
    </row>
    <row r="181" s="187" customFormat="1" ht="19" customHeight="1" spans="1:16384">
      <c r="A181" s="191" t="s">
        <v>510</v>
      </c>
      <c r="B181" s="223">
        <f t="shared" ref="B181:V181" si="78">SUM(B182:B194)</f>
        <v>2799.13634</v>
      </c>
      <c r="C181" s="223">
        <f t="shared" si="78"/>
        <v>2720.35634</v>
      </c>
      <c r="D181" s="223">
        <f t="shared" si="78"/>
        <v>703.8528</v>
      </c>
      <c r="E181" s="223">
        <f t="shared" si="78"/>
        <v>1973.37334</v>
      </c>
      <c r="F181" s="223">
        <f t="shared" si="78"/>
        <v>43.1302</v>
      </c>
      <c r="G181" s="223">
        <f t="shared" si="78"/>
        <v>0</v>
      </c>
      <c r="H181" s="223">
        <f t="shared" si="78"/>
        <v>0</v>
      </c>
      <c r="I181" s="223">
        <f t="shared" si="78"/>
        <v>0</v>
      </c>
      <c r="J181" s="223">
        <f t="shared" si="78"/>
        <v>0</v>
      </c>
      <c r="K181" s="223">
        <f t="shared" si="78"/>
        <v>0</v>
      </c>
      <c r="L181" s="223">
        <f t="shared" si="78"/>
        <v>0</v>
      </c>
      <c r="M181" s="223">
        <f t="shared" si="78"/>
        <v>78.78</v>
      </c>
      <c r="N181" s="223">
        <f t="shared" si="78"/>
        <v>0</v>
      </c>
      <c r="O181" s="223">
        <f t="shared" si="78"/>
        <v>0</v>
      </c>
      <c r="P181" s="223">
        <f t="shared" si="78"/>
        <v>0</v>
      </c>
      <c r="Q181" s="223">
        <f t="shared" si="78"/>
        <v>493.86804</v>
      </c>
      <c r="R181" s="223">
        <f t="shared" si="78"/>
        <v>20.02804</v>
      </c>
      <c r="S181" s="223">
        <f t="shared" si="78"/>
        <v>53.64</v>
      </c>
      <c r="T181" s="223">
        <f t="shared" si="78"/>
        <v>420.2</v>
      </c>
      <c r="U181" s="223">
        <f t="shared" si="78"/>
        <v>54491</v>
      </c>
      <c r="V181" s="223">
        <f t="shared" si="78"/>
        <v>57784.00438</v>
      </c>
      <c r="XFD181" s="189"/>
    </row>
    <row r="182" s="187" customFormat="1" ht="19" customHeight="1" spans="1:16384">
      <c r="A182" s="197" t="s">
        <v>149</v>
      </c>
      <c r="B182" s="198">
        <f t="shared" si="73"/>
        <v>796.5916</v>
      </c>
      <c r="C182" s="198">
        <f t="shared" si="74"/>
        <v>780.4716</v>
      </c>
      <c r="D182" s="198">
        <v>205.6464</v>
      </c>
      <c r="E182" s="198">
        <v>557.688</v>
      </c>
      <c r="F182" s="198">
        <v>17.1372</v>
      </c>
      <c r="G182" s="198">
        <f t="shared" si="75"/>
        <v>0</v>
      </c>
      <c r="H182" s="198"/>
      <c r="I182" s="198"/>
      <c r="J182" s="198"/>
      <c r="K182" s="198"/>
      <c r="L182" s="198"/>
      <c r="M182" s="198">
        <v>16.12</v>
      </c>
      <c r="N182" s="198">
        <f t="shared" si="76"/>
        <v>0</v>
      </c>
      <c r="O182" s="198"/>
      <c r="P182" s="198"/>
      <c r="Q182" s="198">
        <f t="shared" si="77"/>
        <v>244.281371</v>
      </c>
      <c r="R182" s="198">
        <v>5.661371</v>
      </c>
      <c r="S182" s="198">
        <v>29.82</v>
      </c>
      <c r="T182" s="198">
        <v>208.8</v>
      </c>
      <c r="U182" s="198">
        <v>3674</v>
      </c>
      <c r="V182" s="198">
        <f t="shared" ref="V182:V194" si="79">B182+Q182+U182</f>
        <v>4714.872971</v>
      </c>
      <c r="XFD182" s="189"/>
    </row>
    <row r="183" s="187" customFormat="1" ht="19" customHeight="1" spans="1:16384">
      <c r="A183" s="197" t="s">
        <v>151</v>
      </c>
      <c r="B183" s="198">
        <f t="shared" si="73"/>
        <v>280.73888</v>
      </c>
      <c r="C183" s="198">
        <f t="shared" si="74"/>
        <v>280.73888</v>
      </c>
      <c r="D183" s="198">
        <v>68.8824</v>
      </c>
      <c r="E183" s="198">
        <v>206.26268</v>
      </c>
      <c r="F183" s="198">
        <v>5.5938</v>
      </c>
      <c r="G183" s="198">
        <f t="shared" si="75"/>
        <v>0</v>
      </c>
      <c r="H183" s="198"/>
      <c r="I183" s="198"/>
      <c r="J183" s="198"/>
      <c r="K183" s="198"/>
      <c r="L183" s="198"/>
      <c r="M183" s="198">
        <v>0</v>
      </c>
      <c r="N183" s="198">
        <f t="shared" si="76"/>
        <v>0</v>
      </c>
      <c r="O183" s="198"/>
      <c r="P183" s="198"/>
      <c r="Q183" s="198">
        <f t="shared" si="77"/>
        <v>67.938847</v>
      </c>
      <c r="R183" s="198">
        <v>2.198847</v>
      </c>
      <c r="S183" s="198">
        <v>7.74</v>
      </c>
      <c r="T183" s="198">
        <v>58</v>
      </c>
      <c r="U183" s="198"/>
      <c r="V183" s="198">
        <f t="shared" si="79"/>
        <v>348.677727</v>
      </c>
      <c r="XFD183" s="189"/>
    </row>
    <row r="184" s="187" customFormat="1" ht="19" customHeight="1" spans="1:16384">
      <c r="A184" s="197" t="s">
        <v>153</v>
      </c>
      <c r="B184" s="198">
        <f t="shared" si="73"/>
        <v>82.56204</v>
      </c>
      <c r="C184" s="198">
        <f t="shared" si="74"/>
        <v>82.56204</v>
      </c>
      <c r="D184" s="198">
        <v>24.5844</v>
      </c>
      <c r="E184" s="198">
        <v>57.97764</v>
      </c>
      <c r="F184" s="198">
        <v>0</v>
      </c>
      <c r="G184" s="198">
        <f t="shared" si="75"/>
        <v>0</v>
      </c>
      <c r="H184" s="198"/>
      <c r="I184" s="198"/>
      <c r="J184" s="198"/>
      <c r="K184" s="198"/>
      <c r="L184" s="198"/>
      <c r="M184" s="198">
        <v>0</v>
      </c>
      <c r="N184" s="198">
        <f t="shared" si="76"/>
        <v>0</v>
      </c>
      <c r="O184" s="198"/>
      <c r="P184" s="198"/>
      <c r="Q184" s="198">
        <f t="shared" si="77"/>
        <v>21.012742</v>
      </c>
      <c r="R184" s="198">
        <v>0.612742</v>
      </c>
      <c r="S184" s="198">
        <v>0</v>
      </c>
      <c r="T184" s="198">
        <v>20.4</v>
      </c>
      <c r="U184" s="198"/>
      <c r="V184" s="198">
        <f t="shared" si="79"/>
        <v>103.574782</v>
      </c>
      <c r="XFD184" s="189"/>
    </row>
    <row r="185" s="187" customFormat="1" ht="19" customHeight="1" spans="1:16384">
      <c r="A185" s="197" t="s">
        <v>155</v>
      </c>
      <c r="B185" s="198">
        <f t="shared" si="73"/>
        <v>164.63582</v>
      </c>
      <c r="C185" s="198">
        <f t="shared" si="74"/>
        <v>164.63582</v>
      </c>
      <c r="D185" s="198">
        <v>41.7852</v>
      </c>
      <c r="E185" s="198">
        <v>119.36852</v>
      </c>
      <c r="F185" s="198">
        <v>3.4821</v>
      </c>
      <c r="G185" s="198">
        <f t="shared" si="75"/>
        <v>0</v>
      </c>
      <c r="H185" s="198"/>
      <c r="I185" s="198"/>
      <c r="J185" s="198"/>
      <c r="K185" s="198"/>
      <c r="L185" s="198"/>
      <c r="M185" s="198">
        <v>0</v>
      </c>
      <c r="N185" s="198">
        <f t="shared" si="76"/>
        <v>0</v>
      </c>
      <c r="O185" s="198"/>
      <c r="P185" s="198"/>
      <c r="Q185" s="198">
        <f t="shared" si="77"/>
        <v>28.752475</v>
      </c>
      <c r="R185" s="198">
        <v>1.292475</v>
      </c>
      <c r="S185" s="198">
        <v>5.46</v>
      </c>
      <c r="T185" s="198">
        <v>22</v>
      </c>
      <c r="U185" s="198"/>
      <c r="V185" s="198">
        <f t="shared" si="79"/>
        <v>193.388295</v>
      </c>
      <c r="XFD185" s="189"/>
    </row>
    <row r="186" s="187" customFormat="1" ht="19" customHeight="1" spans="1:16384">
      <c r="A186" s="197" t="s">
        <v>159</v>
      </c>
      <c r="B186" s="198">
        <f t="shared" si="73"/>
        <v>146.44276</v>
      </c>
      <c r="C186" s="198">
        <f t="shared" si="74"/>
        <v>83.78276</v>
      </c>
      <c r="D186" s="198">
        <v>19.4688</v>
      </c>
      <c r="E186" s="198">
        <v>64.31396</v>
      </c>
      <c r="F186" s="198">
        <v>0</v>
      </c>
      <c r="G186" s="198">
        <f t="shared" si="75"/>
        <v>0</v>
      </c>
      <c r="H186" s="198"/>
      <c r="I186" s="198"/>
      <c r="J186" s="198"/>
      <c r="K186" s="198"/>
      <c r="L186" s="198"/>
      <c r="M186" s="198">
        <v>62.66</v>
      </c>
      <c r="N186" s="198">
        <f t="shared" si="76"/>
        <v>0</v>
      </c>
      <c r="O186" s="198"/>
      <c r="P186" s="198"/>
      <c r="Q186" s="198">
        <f t="shared" si="77"/>
        <v>27.21491</v>
      </c>
      <c r="R186" s="198">
        <v>0.61491</v>
      </c>
      <c r="S186" s="198">
        <v>0</v>
      </c>
      <c r="T186" s="198">
        <v>26.6</v>
      </c>
      <c r="U186" s="198">
        <v>232</v>
      </c>
      <c r="V186" s="198">
        <f t="shared" si="79"/>
        <v>405.65767</v>
      </c>
      <c r="XFD186" s="189"/>
    </row>
    <row r="187" s="187" customFormat="1" ht="19" customHeight="1" spans="1:16384">
      <c r="A187" s="197" t="s">
        <v>161</v>
      </c>
      <c r="B187" s="198">
        <f t="shared" si="73"/>
        <v>327.83672</v>
      </c>
      <c r="C187" s="198">
        <f t="shared" si="74"/>
        <v>327.83672</v>
      </c>
      <c r="D187" s="198">
        <v>87.7392</v>
      </c>
      <c r="E187" s="198">
        <v>240.09752</v>
      </c>
      <c r="F187" s="198">
        <v>0</v>
      </c>
      <c r="G187" s="198">
        <f t="shared" si="75"/>
        <v>0</v>
      </c>
      <c r="H187" s="198"/>
      <c r="I187" s="198"/>
      <c r="J187" s="198"/>
      <c r="K187" s="198"/>
      <c r="L187" s="198"/>
      <c r="M187" s="198">
        <v>0</v>
      </c>
      <c r="N187" s="198">
        <f t="shared" si="76"/>
        <v>0</v>
      </c>
      <c r="O187" s="198"/>
      <c r="P187" s="198"/>
      <c r="Q187" s="198">
        <f t="shared" si="77"/>
        <v>86.77132</v>
      </c>
      <c r="R187" s="198">
        <v>2.37132</v>
      </c>
      <c r="S187" s="198">
        <v>0</v>
      </c>
      <c r="T187" s="198">
        <v>84.4</v>
      </c>
      <c r="U187" s="198">
        <v>4220</v>
      </c>
      <c r="V187" s="198">
        <f t="shared" si="79"/>
        <v>4634.60804</v>
      </c>
      <c r="XFD187" s="189"/>
    </row>
    <row r="188" s="187" customFormat="1" ht="19" customHeight="1" spans="1:16384">
      <c r="A188" s="197" t="s">
        <v>326</v>
      </c>
      <c r="B188" s="198">
        <f t="shared" si="73"/>
        <v>67.8556</v>
      </c>
      <c r="C188" s="198">
        <f t="shared" si="74"/>
        <v>67.8556</v>
      </c>
      <c r="D188" s="198">
        <v>18.2712</v>
      </c>
      <c r="E188" s="198">
        <v>48.0618</v>
      </c>
      <c r="F188" s="198">
        <v>1.5226</v>
      </c>
      <c r="G188" s="198">
        <f t="shared" si="75"/>
        <v>0</v>
      </c>
      <c r="H188" s="198"/>
      <c r="I188" s="198"/>
      <c r="J188" s="198"/>
      <c r="K188" s="198"/>
      <c r="L188" s="198"/>
      <c r="M188" s="198">
        <v>0</v>
      </c>
      <c r="N188" s="198">
        <f t="shared" si="76"/>
        <v>0</v>
      </c>
      <c r="O188" s="198"/>
      <c r="P188" s="198"/>
      <c r="Q188" s="198">
        <f t="shared" si="77"/>
        <v>2.193754</v>
      </c>
      <c r="R188" s="198">
        <v>0.513754</v>
      </c>
      <c r="S188" s="198">
        <v>1.68</v>
      </c>
      <c r="T188" s="198"/>
      <c r="U188" s="198"/>
      <c r="V188" s="198">
        <f t="shared" si="79"/>
        <v>70.049354</v>
      </c>
      <c r="XFD188" s="189"/>
    </row>
    <row r="189" s="187" customFormat="1" ht="19" customHeight="1" spans="1:16384">
      <c r="A189" s="197" t="s">
        <v>383</v>
      </c>
      <c r="B189" s="198">
        <f t="shared" si="73"/>
        <v>170.67084</v>
      </c>
      <c r="C189" s="198">
        <f t="shared" si="74"/>
        <v>170.67084</v>
      </c>
      <c r="D189" s="198">
        <v>41.3292</v>
      </c>
      <c r="E189" s="198">
        <v>129.34164</v>
      </c>
      <c r="F189" s="198">
        <v>0</v>
      </c>
      <c r="G189" s="198">
        <f t="shared" si="75"/>
        <v>0</v>
      </c>
      <c r="H189" s="198"/>
      <c r="I189" s="198"/>
      <c r="J189" s="198"/>
      <c r="K189" s="198"/>
      <c r="L189" s="198"/>
      <c r="M189" s="198">
        <v>0</v>
      </c>
      <c r="N189" s="198">
        <f t="shared" si="76"/>
        <v>0</v>
      </c>
      <c r="O189" s="198"/>
      <c r="P189" s="198"/>
      <c r="Q189" s="198">
        <f t="shared" si="77"/>
        <v>1.140842</v>
      </c>
      <c r="R189" s="198">
        <v>1.140842</v>
      </c>
      <c r="S189" s="198">
        <v>0</v>
      </c>
      <c r="T189" s="198"/>
      <c r="U189" s="198"/>
      <c r="V189" s="198">
        <f t="shared" si="79"/>
        <v>171.811682</v>
      </c>
      <c r="XFD189" s="189"/>
    </row>
    <row r="190" s="187" customFormat="1" ht="19" customHeight="1" spans="1:16384">
      <c r="A190" s="197" t="s">
        <v>385</v>
      </c>
      <c r="B190" s="198">
        <f t="shared" si="73"/>
        <v>68.64204</v>
      </c>
      <c r="C190" s="198">
        <f t="shared" si="74"/>
        <v>68.64204</v>
      </c>
      <c r="D190" s="198">
        <v>11.412</v>
      </c>
      <c r="E190" s="198">
        <v>57.23004</v>
      </c>
      <c r="F190" s="198">
        <v>0</v>
      </c>
      <c r="G190" s="198">
        <f t="shared" si="75"/>
        <v>0</v>
      </c>
      <c r="H190" s="198"/>
      <c r="I190" s="198"/>
      <c r="J190" s="198"/>
      <c r="K190" s="198"/>
      <c r="L190" s="198"/>
      <c r="M190" s="198">
        <v>0</v>
      </c>
      <c r="N190" s="198">
        <f t="shared" si="76"/>
        <v>0</v>
      </c>
      <c r="O190" s="198"/>
      <c r="P190" s="198"/>
      <c r="Q190" s="198">
        <f t="shared" si="77"/>
        <v>0.445558</v>
      </c>
      <c r="R190" s="198">
        <v>0.445558</v>
      </c>
      <c r="S190" s="198">
        <v>0</v>
      </c>
      <c r="T190" s="198"/>
      <c r="U190" s="198"/>
      <c r="V190" s="198">
        <f t="shared" si="79"/>
        <v>69.087598</v>
      </c>
      <c r="XFD190" s="189"/>
    </row>
    <row r="191" s="187" customFormat="1" ht="19" customHeight="1" spans="1:16384">
      <c r="A191" s="197" t="s">
        <v>387</v>
      </c>
      <c r="B191" s="198">
        <f t="shared" si="73"/>
        <v>273.33624</v>
      </c>
      <c r="C191" s="198">
        <f t="shared" si="74"/>
        <v>273.33624</v>
      </c>
      <c r="D191" s="198">
        <v>71.4636</v>
      </c>
      <c r="E191" s="198">
        <v>195.91734</v>
      </c>
      <c r="F191" s="198">
        <v>5.9553</v>
      </c>
      <c r="G191" s="198">
        <f t="shared" si="75"/>
        <v>0</v>
      </c>
      <c r="H191" s="198"/>
      <c r="I191" s="198"/>
      <c r="J191" s="198"/>
      <c r="K191" s="198"/>
      <c r="L191" s="198"/>
      <c r="M191" s="198">
        <v>0</v>
      </c>
      <c r="N191" s="198">
        <f t="shared" si="76"/>
        <v>0</v>
      </c>
      <c r="O191" s="198"/>
      <c r="P191" s="198"/>
      <c r="Q191" s="198">
        <f t="shared" si="77"/>
        <v>6.659453</v>
      </c>
      <c r="R191" s="198">
        <v>1.979453</v>
      </c>
      <c r="S191" s="198">
        <v>4.68</v>
      </c>
      <c r="T191" s="198"/>
      <c r="U191" s="198"/>
      <c r="V191" s="198">
        <f t="shared" si="79"/>
        <v>279.995693</v>
      </c>
      <c r="XFD191" s="189"/>
    </row>
    <row r="192" s="187" customFormat="1" ht="19" customHeight="1" spans="1:16384">
      <c r="A192" s="197" t="s">
        <v>157</v>
      </c>
      <c r="B192" s="198">
        <f t="shared" si="73"/>
        <v>419.8238</v>
      </c>
      <c r="C192" s="198">
        <f t="shared" si="74"/>
        <v>419.8238</v>
      </c>
      <c r="D192" s="198">
        <v>113.2704</v>
      </c>
      <c r="E192" s="198">
        <v>297.1142</v>
      </c>
      <c r="F192" s="198">
        <v>9.4392</v>
      </c>
      <c r="G192" s="198">
        <f t="shared" si="75"/>
        <v>0</v>
      </c>
      <c r="H192" s="198"/>
      <c r="I192" s="198"/>
      <c r="J192" s="198"/>
      <c r="K192" s="198"/>
      <c r="L192" s="198"/>
      <c r="M192" s="198">
        <v>0</v>
      </c>
      <c r="N192" s="198">
        <f t="shared" si="76"/>
        <v>0</v>
      </c>
      <c r="O192" s="198"/>
      <c r="P192" s="198"/>
      <c r="Q192" s="198">
        <f t="shared" si="77"/>
        <v>7.456768</v>
      </c>
      <c r="R192" s="198">
        <v>3.196768</v>
      </c>
      <c r="S192" s="198">
        <v>4.26</v>
      </c>
      <c r="T192" s="198"/>
      <c r="U192" s="198"/>
      <c r="V192" s="198">
        <f t="shared" si="79"/>
        <v>427.280568</v>
      </c>
      <c r="XFD192" s="189"/>
    </row>
    <row r="193" s="187" customFormat="1" ht="19" customHeight="1" spans="1:16384">
      <c r="A193" s="197" t="s">
        <v>169</v>
      </c>
      <c r="B193" s="198"/>
      <c r="C193" s="198"/>
      <c r="D193" s="198"/>
      <c r="E193" s="198"/>
      <c r="F193" s="198"/>
      <c r="G193" s="198"/>
      <c r="H193" s="198"/>
      <c r="I193" s="198"/>
      <c r="J193" s="198"/>
      <c r="K193" s="198"/>
      <c r="L193" s="198"/>
      <c r="M193" s="198"/>
      <c r="N193" s="198"/>
      <c r="O193" s="198"/>
      <c r="P193" s="198"/>
      <c r="Q193" s="198"/>
      <c r="R193" s="198"/>
      <c r="S193" s="198"/>
      <c r="T193" s="198"/>
      <c r="U193" s="198">
        <v>2000</v>
      </c>
      <c r="V193" s="198">
        <f t="shared" si="79"/>
        <v>2000</v>
      </c>
      <c r="XFD193" s="189"/>
    </row>
    <row r="194" s="187" customFormat="1" ht="19" customHeight="1" spans="1:16384">
      <c r="A194" s="197" t="s">
        <v>511</v>
      </c>
      <c r="B194" s="198"/>
      <c r="C194" s="198"/>
      <c r="D194" s="198"/>
      <c r="E194" s="198"/>
      <c r="F194" s="198"/>
      <c r="G194" s="198"/>
      <c r="H194" s="198"/>
      <c r="I194" s="198"/>
      <c r="J194" s="198"/>
      <c r="K194" s="198"/>
      <c r="L194" s="198"/>
      <c r="M194" s="198"/>
      <c r="N194" s="198"/>
      <c r="O194" s="198"/>
      <c r="P194" s="198"/>
      <c r="Q194" s="198">
        <f t="shared" ref="Q194:Q213" si="80">SUM(R194:T194)</f>
        <v>0</v>
      </c>
      <c r="R194" s="198"/>
      <c r="S194" s="198"/>
      <c r="T194" s="198"/>
      <c r="U194" s="198">
        <v>44365</v>
      </c>
      <c r="V194" s="198">
        <f t="shared" si="79"/>
        <v>44365</v>
      </c>
      <c r="XFD194" s="189"/>
    </row>
    <row r="195" s="187" customFormat="1" ht="19" customHeight="1" spans="1:16384">
      <c r="A195" s="191" t="s">
        <v>512</v>
      </c>
      <c r="B195" s="223">
        <f t="shared" ref="B195:V195" si="81">SUM(B196:B213)</f>
        <v>4988.138537</v>
      </c>
      <c r="C195" s="223">
        <f t="shared" si="81"/>
        <v>4784.038537</v>
      </c>
      <c r="D195" s="223">
        <f t="shared" si="81"/>
        <v>1189.1304</v>
      </c>
      <c r="E195" s="223">
        <f t="shared" si="81"/>
        <v>3525.994137</v>
      </c>
      <c r="F195" s="223">
        <f t="shared" si="81"/>
        <v>68.914</v>
      </c>
      <c r="G195" s="223">
        <f t="shared" si="81"/>
        <v>0</v>
      </c>
      <c r="H195" s="223">
        <f t="shared" si="81"/>
        <v>0</v>
      </c>
      <c r="I195" s="223">
        <f t="shared" si="81"/>
        <v>0</v>
      </c>
      <c r="J195" s="223">
        <f t="shared" si="81"/>
        <v>0</v>
      </c>
      <c r="K195" s="223">
        <f t="shared" si="81"/>
        <v>0</v>
      </c>
      <c r="L195" s="223">
        <f t="shared" si="81"/>
        <v>0</v>
      </c>
      <c r="M195" s="223">
        <f t="shared" si="81"/>
        <v>204.1</v>
      </c>
      <c r="N195" s="223">
        <f t="shared" si="81"/>
        <v>0</v>
      </c>
      <c r="O195" s="223">
        <f t="shared" si="81"/>
        <v>0</v>
      </c>
      <c r="P195" s="223">
        <f t="shared" si="81"/>
        <v>0</v>
      </c>
      <c r="Q195" s="223">
        <f t="shared" si="81"/>
        <v>1317.306727</v>
      </c>
      <c r="R195" s="223">
        <f t="shared" si="81"/>
        <v>35.463927</v>
      </c>
      <c r="S195" s="223">
        <f t="shared" si="81"/>
        <v>114.4428</v>
      </c>
      <c r="T195" s="223">
        <f t="shared" si="81"/>
        <v>1167.4</v>
      </c>
      <c r="U195" s="223">
        <f t="shared" si="81"/>
        <v>56348</v>
      </c>
      <c r="V195" s="223">
        <f t="shared" si="81"/>
        <v>62653.445264</v>
      </c>
      <c r="XFD195" s="189"/>
    </row>
    <row r="196" s="187" customFormat="1" ht="19" customHeight="1" spans="1:16384">
      <c r="A196" s="197" t="s">
        <v>354</v>
      </c>
      <c r="B196" s="198">
        <f t="shared" ref="B196:B213" si="82">SUM(C196,G196,L196,M196,N196)</f>
        <v>1252.659865</v>
      </c>
      <c r="C196" s="198">
        <f t="shared" ref="C196:C213" si="83">SUM(D196:F196)</f>
        <v>1230.819865</v>
      </c>
      <c r="D196" s="198">
        <v>299.526</v>
      </c>
      <c r="E196" s="198">
        <v>906.333365</v>
      </c>
      <c r="F196" s="198">
        <v>24.9605</v>
      </c>
      <c r="G196" s="198">
        <f t="shared" ref="G196:G213" si="84">SUM(H196:K196)</f>
        <v>0</v>
      </c>
      <c r="H196" s="198"/>
      <c r="I196" s="198"/>
      <c r="J196" s="198"/>
      <c r="K196" s="198"/>
      <c r="L196" s="198"/>
      <c r="M196" s="198">
        <v>21.84</v>
      </c>
      <c r="N196" s="198">
        <f t="shared" ref="N196:N213" si="85">SUM(O196:P196)</f>
        <v>0</v>
      </c>
      <c r="O196" s="198"/>
      <c r="P196" s="198"/>
      <c r="Q196" s="198">
        <f t="shared" si="80"/>
        <v>335.965794</v>
      </c>
      <c r="R196" s="198">
        <v>9.405794</v>
      </c>
      <c r="S196" s="198">
        <v>44.16</v>
      </c>
      <c r="T196" s="198">
        <v>282.4</v>
      </c>
      <c r="U196" s="198">
        <v>1935</v>
      </c>
      <c r="V196" s="198">
        <f t="shared" ref="V196:V213" si="86">B196+Q196+U196</f>
        <v>3523.625659</v>
      </c>
      <c r="XFD196" s="189"/>
    </row>
    <row r="197" s="187" customFormat="1" ht="19" customHeight="1" spans="1:16384">
      <c r="A197" s="197" t="s">
        <v>356</v>
      </c>
      <c r="B197" s="198">
        <f t="shared" si="82"/>
        <v>71.72704</v>
      </c>
      <c r="C197" s="198">
        <f t="shared" si="83"/>
        <v>71.72704</v>
      </c>
      <c r="D197" s="198">
        <v>15.372</v>
      </c>
      <c r="E197" s="198">
        <v>55.07404</v>
      </c>
      <c r="F197" s="198">
        <v>1.281</v>
      </c>
      <c r="G197" s="198">
        <f t="shared" si="84"/>
        <v>0</v>
      </c>
      <c r="H197" s="198"/>
      <c r="I197" s="198"/>
      <c r="J197" s="198"/>
      <c r="K197" s="198"/>
      <c r="L197" s="198"/>
      <c r="M197" s="198">
        <v>0</v>
      </c>
      <c r="N197" s="198">
        <f t="shared" si="85"/>
        <v>0</v>
      </c>
      <c r="O197" s="198"/>
      <c r="P197" s="198"/>
      <c r="Q197" s="198">
        <f t="shared" si="80"/>
        <v>18.99887</v>
      </c>
      <c r="R197" s="198">
        <v>0.53887</v>
      </c>
      <c r="S197" s="198">
        <v>2.46</v>
      </c>
      <c r="T197" s="198">
        <v>16</v>
      </c>
      <c r="U197" s="198">
        <v>60</v>
      </c>
      <c r="V197" s="198">
        <f t="shared" si="86"/>
        <v>150.72591</v>
      </c>
      <c r="XFD197" s="189"/>
    </row>
    <row r="198" s="187" customFormat="1" ht="19" customHeight="1" spans="1:16384">
      <c r="A198" s="197" t="s">
        <v>358</v>
      </c>
      <c r="B198" s="198">
        <f t="shared" si="82"/>
        <v>73.08872</v>
      </c>
      <c r="C198" s="198">
        <f t="shared" si="83"/>
        <v>73.08872</v>
      </c>
      <c r="D198" s="198">
        <v>14.4672</v>
      </c>
      <c r="E198" s="198">
        <v>58.62152</v>
      </c>
      <c r="F198" s="198">
        <v>0</v>
      </c>
      <c r="G198" s="198">
        <f t="shared" si="84"/>
        <v>0</v>
      </c>
      <c r="H198" s="198"/>
      <c r="I198" s="198"/>
      <c r="J198" s="198"/>
      <c r="K198" s="198"/>
      <c r="L198" s="198"/>
      <c r="M198" s="198">
        <v>0</v>
      </c>
      <c r="N198" s="198">
        <f t="shared" si="85"/>
        <v>0</v>
      </c>
      <c r="O198" s="198"/>
      <c r="P198" s="198"/>
      <c r="Q198" s="198">
        <f t="shared" si="80"/>
        <v>16.807262</v>
      </c>
      <c r="R198" s="198">
        <v>0.607262</v>
      </c>
      <c r="S198" s="198">
        <v>0</v>
      </c>
      <c r="T198" s="198">
        <v>16.2</v>
      </c>
      <c r="U198" s="198">
        <v>10</v>
      </c>
      <c r="V198" s="198">
        <f t="shared" si="86"/>
        <v>99.895982</v>
      </c>
      <c r="XFD198" s="189"/>
    </row>
    <row r="199" s="187" customFormat="1" ht="19" customHeight="1" spans="1:16384">
      <c r="A199" s="197" t="s">
        <v>360</v>
      </c>
      <c r="B199" s="198">
        <f t="shared" si="82"/>
        <v>271.679964</v>
      </c>
      <c r="C199" s="198">
        <f t="shared" si="83"/>
        <v>271.679964</v>
      </c>
      <c r="D199" s="198">
        <v>65.0376</v>
      </c>
      <c r="E199" s="198">
        <v>206.642364</v>
      </c>
      <c r="F199" s="198">
        <v>0</v>
      </c>
      <c r="G199" s="198">
        <f t="shared" si="84"/>
        <v>0</v>
      </c>
      <c r="H199" s="198"/>
      <c r="I199" s="198"/>
      <c r="J199" s="198"/>
      <c r="K199" s="198"/>
      <c r="L199" s="198"/>
      <c r="M199" s="198">
        <v>0</v>
      </c>
      <c r="N199" s="198">
        <f t="shared" si="85"/>
        <v>0</v>
      </c>
      <c r="O199" s="198"/>
      <c r="P199" s="198"/>
      <c r="Q199" s="198">
        <f t="shared" si="80"/>
        <v>60.02375</v>
      </c>
      <c r="R199" s="198">
        <v>1.82375</v>
      </c>
      <c r="S199" s="198">
        <v>0</v>
      </c>
      <c r="T199" s="198">
        <v>58.2</v>
      </c>
      <c r="U199" s="198">
        <v>60</v>
      </c>
      <c r="V199" s="198">
        <f t="shared" si="86"/>
        <v>391.703714</v>
      </c>
      <c r="XFD199" s="189"/>
    </row>
    <row r="200" s="187" customFormat="1" ht="19" customHeight="1" spans="1:16384">
      <c r="A200" s="197" t="s">
        <v>362</v>
      </c>
      <c r="B200" s="198">
        <f t="shared" si="82"/>
        <v>233.376648</v>
      </c>
      <c r="C200" s="198">
        <f t="shared" si="83"/>
        <v>233.376648</v>
      </c>
      <c r="D200" s="198">
        <v>58.5024</v>
      </c>
      <c r="E200" s="198">
        <v>174.874248</v>
      </c>
      <c r="F200" s="198">
        <v>0</v>
      </c>
      <c r="G200" s="198">
        <f t="shared" si="84"/>
        <v>0</v>
      </c>
      <c r="H200" s="198"/>
      <c r="I200" s="198"/>
      <c r="J200" s="198"/>
      <c r="K200" s="198"/>
      <c r="L200" s="198"/>
      <c r="M200" s="198">
        <v>0</v>
      </c>
      <c r="N200" s="198">
        <f t="shared" si="85"/>
        <v>0</v>
      </c>
      <c r="O200" s="198"/>
      <c r="P200" s="198"/>
      <c r="Q200" s="198">
        <f t="shared" si="80"/>
        <v>57.990911</v>
      </c>
      <c r="R200" s="198">
        <v>1.590911</v>
      </c>
      <c r="S200" s="198">
        <v>0</v>
      </c>
      <c r="T200" s="198">
        <v>56.4</v>
      </c>
      <c r="U200" s="198">
        <v>55</v>
      </c>
      <c r="V200" s="198">
        <f t="shared" si="86"/>
        <v>346.367559</v>
      </c>
      <c r="XFD200" s="189"/>
    </row>
    <row r="201" s="187" customFormat="1" ht="19" customHeight="1" spans="1:16384">
      <c r="A201" s="197" t="s">
        <v>364</v>
      </c>
      <c r="B201" s="198">
        <f t="shared" si="82"/>
        <v>107.91296</v>
      </c>
      <c r="C201" s="198">
        <f t="shared" si="83"/>
        <v>107.91296</v>
      </c>
      <c r="D201" s="198">
        <v>27.0456</v>
      </c>
      <c r="E201" s="198">
        <v>80.86736</v>
      </c>
      <c r="F201" s="198">
        <v>0</v>
      </c>
      <c r="G201" s="198">
        <f t="shared" si="84"/>
        <v>0</v>
      </c>
      <c r="H201" s="198"/>
      <c r="I201" s="198"/>
      <c r="J201" s="198"/>
      <c r="K201" s="198"/>
      <c r="L201" s="198"/>
      <c r="M201" s="198">
        <v>0</v>
      </c>
      <c r="N201" s="198">
        <f t="shared" si="85"/>
        <v>0</v>
      </c>
      <c r="O201" s="198"/>
      <c r="P201" s="198"/>
      <c r="Q201" s="198">
        <f t="shared" si="80"/>
        <v>24.973</v>
      </c>
      <c r="R201" s="198">
        <v>0.773</v>
      </c>
      <c r="S201" s="198">
        <v>0</v>
      </c>
      <c r="T201" s="198">
        <v>24.2</v>
      </c>
      <c r="U201" s="198">
        <v>50</v>
      </c>
      <c r="V201" s="198">
        <f t="shared" si="86"/>
        <v>182.88596</v>
      </c>
      <c r="XFD201" s="189"/>
    </row>
    <row r="202" s="187" customFormat="1" ht="19" customHeight="1" spans="1:16384">
      <c r="A202" s="197" t="s">
        <v>366</v>
      </c>
      <c r="B202" s="198">
        <f t="shared" si="82"/>
        <v>792.0962</v>
      </c>
      <c r="C202" s="198">
        <f t="shared" si="83"/>
        <v>705.6462</v>
      </c>
      <c r="D202" s="198">
        <v>173.9928</v>
      </c>
      <c r="E202" s="198">
        <v>517.154</v>
      </c>
      <c r="F202" s="198">
        <v>14.4994</v>
      </c>
      <c r="G202" s="198">
        <f t="shared" si="84"/>
        <v>0</v>
      </c>
      <c r="H202" s="198"/>
      <c r="I202" s="198"/>
      <c r="J202" s="198"/>
      <c r="K202" s="198"/>
      <c r="L202" s="198"/>
      <c r="M202" s="198">
        <v>86.45</v>
      </c>
      <c r="N202" s="198">
        <f t="shared" si="85"/>
        <v>0</v>
      </c>
      <c r="O202" s="198"/>
      <c r="P202" s="198"/>
      <c r="Q202" s="198">
        <f t="shared" si="80"/>
        <v>224.216857</v>
      </c>
      <c r="R202" s="198">
        <v>5.554057</v>
      </c>
      <c r="S202" s="198">
        <v>27.2628</v>
      </c>
      <c r="T202" s="198">
        <v>191.4</v>
      </c>
      <c r="U202" s="198">
        <v>380</v>
      </c>
      <c r="V202" s="198">
        <f t="shared" si="86"/>
        <v>1396.313057</v>
      </c>
      <c r="XFD202" s="189"/>
    </row>
    <row r="203" s="187" customFormat="1" ht="19" customHeight="1" spans="1:16384">
      <c r="A203" s="197" t="s">
        <v>368</v>
      </c>
      <c r="B203" s="198">
        <f t="shared" si="82"/>
        <v>554.46282</v>
      </c>
      <c r="C203" s="198">
        <f t="shared" si="83"/>
        <v>533.66282</v>
      </c>
      <c r="D203" s="198">
        <v>130.542</v>
      </c>
      <c r="E203" s="198">
        <v>392.24232</v>
      </c>
      <c r="F203" s="198">
        <v>10.8785</v>
      </c>
      <c r="G203" s="198">
        <f t="shared" si="84"/>
        <v>0</v>
      </c>
      <c r="H203" s="198"/>
      <c r="I203" s="198"/>
      <c r="J203" s="198"/>
      <c r="K203" s="198"/>
      <c r="L203" s="198"/>
      <c r="M203" s="198">
        <v>20.8</v>
      </c>
      <c r="N203" s="198">
        <f t="shared" si="85"/>
        <v>0</v>
      </c>
      <c r="O203" s="198"/>
      <c r="P203" s="198"/>
      <c r="Q203" s="198">
        <f t="shared" si="80"/>
        <v>148.573581</v>
      </c>
      <c r="R203" s="198">
        <v>4.073581</v>
      </c>
      <c r="S203" s="198">
        <v>18.3</v>
      </c>
      <c r="T203" s="198">
        <v>126.2</v>
      </c>
      <c r="U203" s="198">
        <v>787</v>
      </c>
      <c r="V203" s="198">
        <f t="shared" si="86"/>
        <v>1490.036401</v>
      </c>
      <c r="XFD203" s="189"/>
    </row>
    <row r="204" s="187" customFormat="1" ht="19" customHeight="1" spans="1:16384">
      <c r="A204" s="197" t="s">
        <v>370</v>
      </c>
      <c r="B204" s="198">
        <f t="shared" si="82"/>
        <v>141.99384</v>
      </c>
      <c r="C204" s="198">
        <f t="shared" si="83"/>
        <v>141.99384</v>
      </c>
      <c r="D204" s="198">
        <v>38.2104</v>
      </c>
      <c r="E204" s="198">
        <v>103.78344</v>
      </c>
      <c r="F204" s="198">
        <v>0</v>
      </c>
      <c r="G204" s="198">
        <f t="shared" si="84"/>
        <v>0</v>
      </c>
      <c r="H204" s="198"/>
      <c r="I204" s="198"/>
      <c r="J204" s="198"/>
      <c r="K204" s="198"/>
      <c r="L204" s="198"/>
      <c r="M204" s="198">
        <v>0</v>
      </c>
      <c r="N204" s="198">
        <f t="shared" si="85"/>
        <v>0</v>
      </c>
      <c r="O204" s="198"/>
      <c r="P204" s="198"/>
      <c r="Q204" s="198">
        <f t="shared" si="80"/>
        <v>40.94792</v>
      </c>
      <c r="R204" s="198">
        <v>0.94792</v>
      </c>
      <c r="S204" s="198">
        <v>0</v>
      </c>
      <c r="T204" s="198">
        <v>40</v>
      </c>
      <c r="U204" s="198">
        <v>35</v>
      </c>
      <c r="V204" s="198">
        <f t="shared" si="86"/>
        <v>217.94176</v>
      </c>
      <c r="XFD204" s="189"/>
    </row>
    <row r="205" s="187" customFormat="1" ht="19" customHeight="1" spans="1:16384">
      <c r="A205" s="197" t="s">
        <v>372</v>
      </c>
      <c r="B205" s="198">
        <f t="shared" si="82"/>
        <v>142.83588</v>
      </c>
      <c r="C205" s="198">
        <f t="shared" si="83"/>
        <v>142.83588</v>
      </c>
      <c r="D205" s="198">
        <v>37.8384</v>
      </c>
      <c r="E205" s="198">
        <v>104.99748</v>
      </c>
      <c r="F205" s="198">
        <v>0</v>
      </c>
      <c r="G205" s="198">
        <f t="shared" si="84"/>
        <v>0</v>
      </c>
      <c r="H205" s="198"/>
      <c r="I205" s="198"/>
      <c r="J205" s="198"/>
      <c r="K205" s="198"/>
      <c r="L205" s="198"/>
      <c r="M205" s="198">
        <v>0</v>
      </c>
      <c r="N205" s="198">
        <f t="shared" si="85"/>
        <v>0</v>
      </c>
      <c r="O205" s="198"/>
      <c r="P205" s="198"/>
      <c r="Q205" s="198">
        <f t="shared" si="80"/>
        <v>44.958025</v>
      </c>
      <c r="R205" s="198">
        <v>0.958025</v>
      </c>
      <c r="S205" s="198">
        <v>0</v>
      </c>
      <c r="T205" s="198">
        <v>44</v>
      </c>
      <c r="U205" s="198">
        <v>30</v>
      </c>
      <c r="V205" s="198">
        <f t="shared" si="86"/>
        <v>217.793905</v>
      </c>
      <c r="XFD205" s="189"/>
    </row>
    <row r="206" s="187" customFormat="1" ht="19" customHeight="1" spans="1:16384">
      <c r="A206" s="197" t="s">
        <v>374</v>
      </c>
      <c r="B206" s="198">
        <f t="shared" si="82"/>
        <v>99.2808</v>
      </c>
      <c r="C206" s="198">
        <f t="shared" si="83"/>
        <v>99.2808</v>
      </c>
      <c r="D206" s="198">
        <v>26.3352</v>
      </c>
      <c r="E206" s="198">
        <v>72.9456</v>
      </c>
      <c r="F206" s="198">
        <v>0</v>
      </c>
      <c r="G206" s="198">
        <f t="shared" si="84"/>
        <v>0</v>
      </c>
      <c r="H206" s="198"/>
      <c r="I206" s="198"/>
      <c r="J206" s="198"/>
      <c r="K206" s="198"/>
      <c r="L206" s="198"/>
      <c r="M206" s="198">
        <v>0</v>
      </c>
      <c r="N206" s="198">
        <f t="shared" si="85"/>
        <v>0</v>
      </c>
      <c r="O206" s="198"/>
      <c r="P206" s="198"/>
      <c r="Q206" s="198">
        <f t="shared" si="80"/>
        <v>24.662165</v>
      </c>
      <c r="R206" s="198">
        <v>0.662165</v>
      </c>
      <c r="S206" s="198">
        <v>0</v>
      </c>
      <c r="T206" s="198">
        <v>24</v>
      </c>
      <c r="U206" s="198">
        <v>20</v>
      </c>
      <c r="V206" s="198">
        <f t="shared" si="86"/>
        <v>143.942965</v>
      </c>
      <c r="XFD206" s="189"/>
    </row>
    <row r="207" s="187" customFormat="1" ht="19" customHeight="1" spans="1:16384">
      <c r="A207" s="197" t="s">
        <v>376</v>
      </c>
      <c r="B207" s="198">
        <f t="shared" si="82"/>
        <v>114.86544</v>
      </c>
      <c r="C207" s="198">
        <f t="shared" si="83"/>
        <v>114.86544</v>
      </c>
      <c r="D207" s="198">
        <v>30.7488</v>
      </c>
      <c r="E207" s="198">
        <v>84.11664</v>
      </c>
      <c r="F207" s="198">
        <v>0</v>
      </c>
      <c r="G207" s="198">
        <f t="shared" si="84"/>
        <v>0</v>
      </c>
      <c r="H207" s="198"/>
      <c r="I207" s="198"/>
      <c r="J207" s="198"/>
      <c r="K207" s="198"/>
      <c r="L207" s="198"/>
      <c r="M207" s="198">
        <v>0</v>
      </c>
      <c r="N207" s="198">
        <f t="shared" si="85"/>
        <v>0</v>
      </c>
      <c r="O207" s="198"/>
      <c r="P207" s="198"/>
      <c r="Q207" s="198">
        <f t="shared" si="80"/>
        <v>28.973579</v>
      </c>
      <c r="R207" s="198">
        <v>0.773579</v>
      </c>
      <c r="S207" s="198">
        <v>0</v>
      </c>
      <c r="T207" s="198">
        <v>28.2</v>
      </c>
      <c r="U207" s="198">
        <v>25</v>
      </c>
      <c r="V207" s="198">
        <f t="shared" si="86"/>
        <v>168.839019</v>
      </c>
      <c r="XFD207" s="189"/>
    </row>
    <row r="208" s="187" customFormat="1" ht="19" customHeight="1" spans="1:16384">
      <c r="A208" s="197" t="s">
        <v>377</v>
      </c>
      <c r="B208" s="198">
        <f t="shared" si="82"/>
        <v>103.287</v>
      </c>
      <c r="C208" s="198">
        <f t="shared" si="83"/>
        <v>103.287</v>
      </c>
      <c r="D208" s="198">
        <v>29.0628</v>
      </c>
      <c r="E208" s="198">
        <v>74.2242</v>
      </c>
      <c r="F208" s="198">
        <v>0</v>
      </c>
      <c r="G208" s="198">
        <f t="shared" si="84"/>
        <v>0</v>
      </c>
      <c r="H208" s="198"/>
      <c r="I208" s="198"/>
      <c r="J208" s="198"/>
      <c r="K208" s="198"/>
      <c r="L208" s="198"/>
      <c r="M208" s="198">
        <v>0</v>
      </c>
      <c r="N208" s="198">
        <f t="shared" si="85"/>
        <v>0</v>
      </c>
      <c r="O208" s="198"/>
      <c r="P208" s="198"/>
      <c r="Q208" s="198">
        <f t="shared" si="80"/>
        <v>28.91024</v>
      </c>
      <c r="R208" s="198">
        <v>0.71024</v>
      </c>
      <c r="S208" s="198">
        <v>0</v>
      </c>
      <c r="T208" s="198">
        <v>28.2</v>
      </c>
      <c r="U208" s="198">
        <v>30</v>
      </c>
      <c r="V208" s="198">
        <f t="shared" si="86"/>
        <v>162.19724</v>
      </c>
      <c r="XFD208" s="189"/>
    </row>
    <row r="209" s="187" customFormat="1" ht="19" customHeight="1" spans="1:16384">
      <c r="A209" s="197" t="s">
        <v>378</v>
      </c>
      <c r="B209" s="198">
        <f t="shared" si="82"/>
        <v>128.92248</v>
      </c>
      <c r="C209" s="198">
        <f t="shared" si="83"/>
        <v>128.92248</v>
      </c>
      <c r="D209" s="198">
        <v>34.914</v>
      </c>
      <c r="E209" s="198">
        <v>94.00848</v>
      </c>
      <c r="F209" s="198">
        <v>0</v>
      </c>
      <c r="G209" s="198">
        <f t="shared" si="84"/>
        <v>0</v>
      </c>
      <c r="H209" s="198"/>
      <c r="I209" s="198"/>
      <c r="J209" s="198"/>
      <c r="K209" s="198"/>
      <c r="L209" s="198"/>
      <c r="M209" s="198">
        <v>0</v>
      </c>
      <c r="N209" s="198">
        <f t="shared" si="85"/>
        <v>0</v>
      </c>
      <c r="O209" s="198"/>
      <c r="P209" s="198"/>
      <c r="Q209" s="198">
        <f t="shared" si="80"/>
        <v>30.866664</v>
      </c>
      <c r="R209" s="198">
        <v>0.866664</v>
      </c>
      <c r="S209" s="198">
        <v>0</v>
      </c>
      <c r="T209" s="198">
        <v>30</v>
      </c>
      <c r="U209" s="198">
        <v>30</v>
      </c>
      <c r="V209" s="198">
        <f t="shared" si="86"/>
        <v>189.789144</v>
      </c>
      <c r="XFD209" s="189"/>
    </row>
    <row r="210" s="187" customFormat="1" ht="19" customHeight="1" spans="1:16384">
      <c r="A210" s="197" t="s">
        <v>389</v>
      </c>
      <c r="B210" s="198">
        <f t="shared" si="82"/>
        <v>835.59888</v>
      </c>
      <c r="C210" s="198">
        <f t="shared" si="83"/>
        <v>824.93888</v>
      </c>
      <c r="D210" s="198">
        <v>207.5352</v>
      </c>
      <c r="E210" s="198">
        <v>600.10908</v>
      </c>
      <c r="F210" s="198">
        <v>17.2946</v>
      </c>
      <c r="G210" s="198">
        <f t="shared" si="84"/>
        <v>0</v>
      </c>
      <c r="H210" s="198"/>
      <c r="I210" s="198"/>
      <c r="J210" s="198"/>
      <c r="K210" s="198"/>
      <c r="L210" s="198"/>
      <c r="M210" s="198">
        <v>10.66</v>
      </c>
      <c r="N210" s="198">
        <f t="shared" si="85"/>
        <v>0</v>
      </c>
      <c r="O210" s="198"/>
      <c r="P210" s="198"/>
      <c r="Q210" s="198">
        <f t="shared" si="80"/>
        <v>230.438109</v>
      </c>
      <c r="R210" s="198">
        <v>6.178109</v>
      </c>
      <c r="S210" s="198">
        <v>22.26</v>
      </c>
      <c r="T210" s="198">
        <v>202</v>
      </c>
      <c r="U210" s="198">
        <v>464</v>
      </c>
      <c r="V210" s="198">
        <f t="shared" si="86"/>
        <v>1530.036989</v>
      </c>
      <c r="XFD210" s="189"/>
    </row>
    <row r="211" s="187" customFormat="1" ht="19" customHeight="1" spans="1:16384">
      <c r="A211" s="197" t="s">
        <v>457</v>
      </c>
      <c r="B211" s="198">
        <f t="shared" si="82"/>
        <v>0</v>
      </c>
      <c r="C211" s="198">
        <f t="shared" si="83"/>
        <v>0</v>
      </c>
      <c r="D211" s="198">
        <v>0</v>
      </c>
      <c r="E211" s="198">
        <v>0</v>
      </c>
      <c r="F211" s="198">
        <v>0</v>
      </c>
      <c r="G211" s="198">
        <f t="shared" si="84"/>
        <v>0</v>
      </c>
      <c r="H211" s="198"/>
      <c r="I211" s="198"/>
      <c r="J211" s="198"/>
      <c r="K211" s="198"/>
      <c r="L211" s="198"/>
      <c r="M211" s="198">
        <v>0</v>
      </c>
      <c r="N211" s="198">
        <f t="shared" si="85"/>
        <v>0</v>
      </c>
      <c r="O211" s="198"/>
      <c r="P211" s="198"/>
      <c r="Q211" s="198">
        <f t="shared" si="80"/>
        <v>0</v>
      </c>
      <c r="R211" s="198">
        <v>0</v>
      </c>
      <c r="S211" s="198">
        <v>0</v>
      </c>
      <c r="T211" s="198"/>
      <c r="U211" s="198">
        <v>50</v>
      </c>
      <c r="V211" s="198">
        <f t="shared" si="86"/>
        <v>50</v>
      </c>
      <c r="XFD211" s="189"/>
    </row>
    <row r="212" s="187" customFormat="1" ht="19" customHeight="1" spans="1:16384">
      <c r="A212" s="197" t="s">
        <v>395</v>
      </c>
      <c r="B212" s="198">
        <f t="shared" si="82"/>
        <v>64.35</v>
      </c>
      <c r="C212" s="198">
        <f t="shared" si="83"/>
        <v>0</v>
      </c>
      <c r="D212" s="198">
        <v>0</v>
      </c>
      <c r="E212" s="198">
        <v>0</v>
      </c>
      <c r="F212" s="198">
        <v>0</v>
      </c>
      <c r="G212" s="198">
        <f t="shared" si="84"/>
        <v>0</v>
      </c>
      <c r="H212" s="198"/>
      <c r="I212" s="198"/>
      <c r="J212" s="198"/>
      <c r="K212" s="198"/>
      <c r="L212" s="198"/>
      <c r="M212" s="198">
        <v>64.35</v>
      </c>
      <c r="N212" s="198">
        <f t="shared" si="85"/>
        <v>0</v>
      </c>
      <c r="O212" s="198"/>
      <c r="P212" s="198"/>
      <c r="Q212" s="198">
        <f t="shared" si="80"/>
        <v>0</v>
      </c>
      <c r="R212" s="198">
        <v>0</v>
      </c>
      <c r="S212" s="198">
        <v>0</v>
      </c>
      <c r="T212" s="198"/>
      <c r="U212" s="198"/>
      <c r="V212" s="198">
        <f t="shared" si="86"/>
        <v>64.35</v>
      </c>
      <c r="XFD212" s="189"/>
    </row>
    <row r="213" s="187" customFormat="1" ht="19" customHeight="1" spans="1:16384">
      <c r="A213" s="197" t="s">
        <v>513</v>
      </c>
      <c r="B213" s="198">
        <f t="shared" si="82"/>
        <v>0</v>
      </c>
      <c r="C213" s="198">
        <f t="shared" si="83"/>
        <v>0</v>
      </c>
      <c r="D213" s="198"/>
      <c r="E213" s="198"/>
      <c r="F213" s="198"/>
      <c r="G213" s="198">
        <f t="shared" si="84"/>
        <v>0</v>
      </c>
      <c r="H213" s="198"/>
      <c r="I213" s="198"/>
      <c r="J213" s="198"/>
      <c r="K213" s="198"/>
      <c r="L213" s="198"/>
      <c r="M213" s="198"/>
      <c r="N213" s="198">
        <f t="shared" si="85"/>
        <v>0</v>
      </c>
      <c r="O213" s="198"/>
      <c r="P213" s="198"/>
      <c r="Q213" s="198">
        <f t="shared" si="80"/>
        <v>0</v>
      </c>
      <c r="R213" s="198"/>
      <c r="S213" s="198"/>
      <c r="T213" s="198"/>
      <c r="U213" s="198">
        <v>52327</v>
      </c>
      <c r="V213" s="198">
        <f t="shared" si="86"/>
        <v>52327</v>
      </c>
      <c r="XFD213" s="189"/>
    </row>
    <row r="214" s="187" customFormat="1" ht="19" customHeight="1" spans="1:16384">
      <c r="A214" s="191" t="s">
        <v>514</v>
      </c>
      <c r="B214" s="223">
        <f t="shared" ref="B214:V214" si="87">SUM(B215:B220)</f>
        <v>4707.4572</v>
      </c>
      <c r="C214" s="223">
        <f t="shared" si="87"/>
        <v>4664.2972</v>
      </c>
      <c r="D214" s="223">
        <f t="shared" si="87"/>
        <v>1123.116</v>
      </c>
      <c r="E214" s="223">
        <f t="shared" si="87"/>
        <v>3481.3392</v>
      </c>
      <c r="F214" s="223">
        <f t="shared" si="87"/>
        <v>59.842</v>
      </c>
      <c r="G214" s="223">
        <f t="shared" si="87"/>
        <v>0</v>
      </c>
      <c r="H214" s="223">
        <f t="shared" si="87"/>
        <v>0</v>
      </c>
      <c r="I214" s="223">
        <f t="shared" si="87"/>
        <v>0</v>
      </c>
      <c r="J214" s="223">
        <f t="shared" si="87"/>
        <v>0</v>
      </c>
      <c r="K214" s="223">
        <f t="shared" si="87"/>
        <v>0</v>
      </c>
      <c r="L214" s="223">
        <f t="shared" si="87"/>
        <v>0</v>
      </c>
      <c r="M214" s="223">
        <f t="shared" si="87"/>
        <v>43.16</v>
      </c>
      <c r="N214" s="223">
        <f t="shared" si="87"/>
        <v>0</v>
      </c>
      <c r="O214" s="223">
        <f t="shared" si="87"/>
        <v>0</v>
      </c>
      <c r="P214" s="223">
        <f t="shared" si="87"/>
        <v>0</v>
      </c>
      <c r="Q214" s="223">
        <f t="shared" si="87"/>
        <v>1194.935963</v>
      </c>
      <c r="R214" s="223">
        <f t="shared" si="87"/>
        <v>33.275963</v>
      </c>
      <c r="S214" s="223">
        <f t="shared" si="87"/>
        <v>88.26</v>
      </c>
      <c r="T214" s="223">
        <f t="shared" si="87"/>
        <v>1073.4</v>
      </c>
      <c r="U214" s="223">
        <f t="shared" si="87"/>
        <v>14113</v>
      </c>
      <c r="V214" s="223">
        <f t="shared" si="87"/>
        <v>20015.393163</v>
      </c>
      <c r="XFD214" s="189"/>
    </row>
    <row r="215" s="187" customFormat="1" ht="19" customHeight="1" spans="1:16384">
      <c r="A215" s="197" t="s">
        <v>163</v>
      </c>
      <c r="B215" s="198">
        <f t="shared" ref="B215:B217" si="88">SUM(C215,G215,L215,M215,N215)</f>
        <v>1677.34602</v>
      </c>
      <c r="C215" s="198">
        <f t="shared" ref="C215:C217" si="89">SUM(D215:F215)</f>
        <v>1634.18602</v>
      </c>
      <c r="D215" s="198">
        <v>391.026</v>
      </c>
      <c r="E215" s="198">
        <v>1210.57452</v>
      </c>
      <c r="F215" s="198">
        <v>32.5855</v>
      </c>
      <c r="G215" s="198">
        <f t="shared" ref="G215:G217" si="90">SUM(H215:K215)</f>
        <v>0</v>
      </c>
      <c r="H215" s="198"/>
      <c r="I215" s="198"/>
      <c r="J215" s="198"/>
      <c r="K215" s="198"/>
      <c r="L215" s="198"/>
      <c r="M215" s="198">
        <v>43.16</v>
      </c>
      <c r="N215" s="198">
        <f t="shared" ref="N215:N217" si="91">SUM(O215:P215)</f>
        <v>0</v>
      </c>
      <c r="O215" s="198"/>
      <c r="P215" s="198"/>
      <c r="Q215" s="198">
        <f t="shared" ref="Q215:Q220" si="92">SUM(R215:T215)</f>
        <v>429.074462</v>
      </c>
      <c r="R215" s="198">
        <v>12.534462</v>
      </c>
      <c r="S215" s="198">
        <v>52.14</v>
      </c>
      <c r="T215" s="198">
        <v>364.4</v>
      </c>
      <c r="U215" s="198">
        <v>4437</v>
      </c>
      <c r="V215" s="198">
        <f t="shared" ref="V215:V220" si="93">B215+Q215+U215</f>
        <v>6543.420482</v>
      </c>
      <c r="XFD215" s="189"/>
    </row>
    <row r="216" s="187" customFormat="1" ht="19" customHeight="1" spans="1:16384">
      <c r="A216" s="197" t="s">
        <v>165</v>
      </c>
      <c r="B216" s="198">
        <f t="shared" si="88"/>
        <v>1445.05614</v>
      </c>
      <c r="C216" s="198">
        <f t="shared" si="89"/>
        <v>1445.05614</v>
      </c>
      <c r="D216" s="198">
        <v>327.078</v>
      </c>
      <c r="E216" s="198">
        <v>1090.72164</v>
      </c>
      <c r="F216" s="198">
        <v>27.2565</v>
      </c>
      <c r="G216" s="198">
        <f t="shared" si="90"/>
        <v>0</v>
      </c>
      <c r="H216" s="198"/>
      <c r="I216" s="198"/>
      <c r="J216" s="198"/>
      <c r="K216" s="198"/>
      <c r="L216" s="198"/>
      <c r="M216" s="198">
        <v>0</v>
      </c>
      <c r="N216" s="198">
        <f t="shared" si="91"/>
        <v>0</v>
      </c>
      <c r="O216" s="198"/>
      <c r="P216" s="198"/>
      <c r="Q216" s="198">
        <f t="shared" si="92"/>
        <v>373.503854</v>
      </c>
      <c r="R216" s="198">
        <v>10.103854</v>
      </c>
      <c r="S216" s="198">
        <v>35.4</v>
      </c>
      <c r="T216" s="198">
        <v>328</v>
      </c>
      <c r="U216" s="198">
        <v>440</v>
      </c>
      <c r="V216" s="198">
        <f t="shared" si="93"/>
        <v>2258.559994</v>
      </c>
      <c r="XFD216" s="189"/>
    </row>
    <row r="217" s="187" customFormat="1" ht="19" customHeight="1" spans="1:16384">
      <c r="A217" s="197" t="s">
        <v>167</v>
      </c>
      <c r="B217" s="198">
        <f t="shared" si="88"/>
        <v>1528.14252</v>
      </c>
      <c r="C217" s="198">
        <f t="shared" si="89"/>
        <v>1528.14252</v>
      </c>
      <c r="D217" s="198">
        <v>390.984</v>
      </c>
      <c r="E217" s="198">
        <v>1137.15852</v>
      </c>
      <c r="F217" s="198">
        <v>0</v>
      </c>
      <c r="G217" s="198">
        <f t="shared" si="90"/>
        <v>0</v>
      </c>
      <c r="H217" s="198"/>
      <c r="I217" s="198"/>
      <c r="J217" s="198"/>
      <c r="K217" s="198"/>
      <c r="L217" s="198"/>
      <c r="M217" s="198">
        <v>0</v>
      </c>
      <c r="N217" s="198">
        <f t="shared" si="91"/>
        <v>0</v>
      </c>
      <c r="O217" s="198"/>
      <c r="P217" s="198"/>
      <c r="Q217" s="198">
        <f t="shared" si="92"/>
        <v>377.248459</v>
      </c>
      <c r="R217" s="198">
        <v>10.248459</v>
      </c>
      <c r="S217" s="198">
        <v>0</v>
      </c>
      <c r="T217" s="198">
        <v>367</v>
      </c>
      <c r="U217" s="198">
        <v>1120</v>
      </c>
      <c r="V217" s="198">
        <f t="shared" si="93"/>
        <v>3025.390979</v>
      </c>
      <c r="XFD217" s="189"/>
    </row>
    <row r="218" s="187" customFormat="1" ht="19" customHeight="1" spans="1:16384">
      <c r="A218" s="197" t="s">
        <v>515</v>
      </c>
      <c r="B218" s="198"/>
      <c r="C218" s="198"/>
      <c r="D218" s="198">
        <v>0</v>
      </c>
      <c r="E218" s="198">
        <v>0</v>
      </c>
      <c r="F218" s="198">
        <v>0</v>
      </c>
      <c r="G218" s="198"/>
      <c r="H218" s="198"/>
      <c r="I218" s="198"/>
      <c r="J218" s="198"/>
      <c r="K218" s="198"/>
      <c r="L218" s="198"/>
      <c r="M218" s="198">
        <v>0</v>
      </c>
      <c r="N218" s="198"/>
      <c r="O218" s="198"/>
      <c r="P218" s="198"/>
      <c r="Q218" s="198">
        <f t="shared" si="92"/>
        <v>0</v>
      </c>
      <c r="R218" s="198">
        <v>0</v>
      </c>
      <c r="S218" s="198">
        <v>0</v>
      </c>
      <c r="T218" s="198"/>
      <c r="U218" s="198">
        <v>90</v>
      </c>
      <c r="V218" s="198">
        <f t="shared" si="93"/>
        <v>90</v>
      </c>
      <c r="XFD218" s="189"/>
    </row>
    <row r="219" s="187" customFormat="1" ht="19" customHeight="1" spans="1:16384">
      <c r="A219" s="197" t="s">
        <v>352</v>
      </c>
      <c r="B219" s="198">
        <f t="shared" ref="B219:B229" si="94">SUM(C219,G219,L219,M219,N219)</f>
        <v>56.91252</v>
      </c>
      <c r="C219" s="198">
        <f t="shared" ref="C219:C229" si="95">SUM(D219:F219)</f>
        <v>56.91252</v>
      </c>
      <c r="D219" s="198">
        <v>14.028</v>
      </c>
      <c r="E219" s="198">
        <v>42.88452</v>
      </c>
      <c r="F219" s="198">
        <v>0</v>
      </c>
      <c r="G219" s="198">
        <f t="shared" ref="G219:G229" si="96">SUM(H219:K219)</f>
        <v>0</v>
      </c>
      <c r="H219" s="198"/>
      <c r="I219" s="198"/>
      <c r="J219" s="198"/>
      <c r="K219" s="198"/>
      <c r="L219" s="198"/>
      <c r="M219" s="198">
        <v>0</v>
      </c>
      <c r="N219" s="198">
        <f t="shared" ref="N219:N229" si="97">SUM(O219:P219)</f>
        <v>0</v>
      </c>
      <c r="O219" s="198"/>
      <c r="P219" s="198"/>
      <c r="Q219" s="198">
        <f t="shared" si="92"/>
        <v>15.109188</v>
      </c>
      <c r="R219" s="198">
        <v>0.389188</v>
      </c>
      <c r="S219" s="198">
        <v>0.72</v>
      </c>
      <c r="T219" s="198">
        <v>14</v>
      </c>
      <c r="U219" s="198">
        <v>12</v>
      </c>
      <c r="V219" s="198">
        <f t="shared" si="93"/>
        <v>84.021708</v>
      </c>
      <c r="XFD219" s="189"/>
    </row>
    <row r="220" s="187" customFormat="1" ht="19" customHeight="1" spans="1:16384">
      <c r="A220" s="197" t="s">
        <v>516</v>
      </c>
      <c r="B220" s="198"/>
      <c r="C220" s="198"/>
      <c r="D220" s="198"/>
      <c r="E220" s="198"/>
      <c r="F220" s="198"/>
      <c r="G220" s="198"/>
      <c r="H220" s="198"/>
      <c r="I220" s="198"/>
      <c r="J220" s="198"/>
      <c r="K220" s="198"/>
      <c r="L220" s="198"/>
      <c r="M220" s="198"/>
      <c r="N220" s="198"/>
      <c r="O220" s="198"/>
      <c r="P220" s="198"/>
      <c r="Q220" s="198">
        <f t="shared" si="92"/>
        <v>0</v>
      </c>
      <c r="R220" s="198"/>
      <c r="S220" s="198"/>
      <c r="T220" s="198"/>
      <c r="U220" s="198">
        <v>8014</v>
      </c>
      <c r="V220" s="198">
        <f t="shared" si="93"/>
        <v>8014</v>
      </c>
      <c r="XFD220" s="189"/>
    </row>
    <row r="221" s="187" customFormat="1" ht="19" customHeight="1" spans="1:16384">
      <c r="A221" s="191" t="s">
        <v>517</v>
      </c>
      <c r="B221" s="223">
        <f t="shared" ref="B221:V221" si="98">SUM(B222:B230)</f>
        <v>1691.43884</v>
      </c>
      <c r="C221" s="223">
        <f t="shared" si="98"/>
        <v>1681.03884</v>
      </c>
      <c r="D221" s="223">
        <f t="shared" si="98"/>
        <v>426.4392</v>
      </c>
      <c r="E221" s="223">
        <f t="shared" si="98"/>
        <v>1230.68294</v>
      </c>
      <c r="F221" s="223">
        <f t="shared" si="98"/>
        <v>23.9167</v>
      </c>
      <c r="G221" s="223">
        <f t="shared" si="98"/>
        <v>0</v>
      </c>
      <c r="H221" s="223">
        <f t="shared" si="98"/>
        <v>0</v>
      </c>
      <c r="I221" s="223">
        <f t="shared" si="98"/>
        <v>0</v>
      </c>
      <c r="J221" s="223">
        <f t="shared" si="98"/>
        <v>0</v>
      </c>
      <c r="K221" s="223">
        <f t="shared" si="98"/>
        <v>0</v>
      </c>
      <c r="L221" s="223">
        <f t="shared" si="98"/>
        <v>0</v>
      </c>
      <c r="M221" s="223">
        <f t="shared" si="98"/>
        <v>10.4</v>
      </c>
      <c r="N221" s="223">
        <f t="shared" si="98"/>
        <v>0</v>
      </c>
      <c r="O221" s="223">
        <f t="shared" si="98"/>
        <v>0</v>
      </c>
      <c r="P221" s="223">
        <f t="shared" si="98"/>
        <v>0</v>
      </c>
      <c r="Q221" s="223">
        <f t="shared" si="98"/>
        <v>644.238674</v>
      </c>
      <c r="R221" s="223">
        <f t="shared" si="98"/>
        <v>12.658674</v>
      </c>
      <c r="S221" s="223">
        <f t="shared" si="98"/>
        <v>40.58</v>
      </c>
      <c r="T221" s="223">
        <f t="shared" si="98"/>
        <v>591</v>
      </c>
      <c r="U221" s="223">
        <f t="shared" si="98"/>
        <v>25023</v>
      </c>
      <c r="V221" s="223">
        <f t="shared" si="98"/>
        <v>27358.677514</v>
      </c>
      <c r="XFD221" s="189"/>
    </row>
    <row r="222" s="187" customFormat="1" ht="19" customHeight="1" spans="1:16384">
      <c r="A222" s="197" t="s">
        <v>314</v>
      </c>
      <c r="B222" s="198">
        <f t="shared" si="94"/>
        <v>781.62172</v>
      </c>
      <c r="C222" s="198">
        <f t="shared" si="95"/>
        <v>771.22172</v>
      </c>
      <c r="D222" s="198">
        <v>188.0712</v>
      </c>
      <c r="E222" s="198">
        <v>567.47792</v>
      </c>
      <c r="F222" s="198">
        <v>15.6726</v>
      </c>
      <c r="G222" s="198">
        <f t="shared" si="96"/>
        <v>0</v>
      </c>
      <c r="H222" s="198"/>
      <c r="I222" s="198"/>
      <c r="J222" s="198"/>
      <c r="K222" s="198"/>
      <c r="L222" s="198"/>
      <c r="M222" s="198">
        <v>10.4</v>
      </c>
      <c r="N222" s="198">
        <f t="shared" si="97"/>
        <v>0</v>
      </c>
      <c r="O222" s="198"/>
      <c r="P222" s="198"/>
      <c r="Q222" s="198">
        <f t="shared" ref="Q222:Q230" si="99">SUM(R222:T222)</f>
        <v>245.410429</v>
      </c>
      <c r="R222" s="198">
        <v>6.010429</v>
      </c>
      <c r="S222" s="198">
        <v>29</v>
      </c>
      <c r="T222" s="198">
        <v>210.4</v>
      </c>
      <c r="U222" s="198">
        <v>481</v>
      </c>
      <c r="V222" s="198">
        <f t="shared" ref="V222:V230" si="100">B222+Q222+U222</f>
        <v>1508.032149</v>
      </c>
      <c r="XFD222" s="189"/>
    </row>
    <row r="223" s="187" customFormat="1" ht="19" customHeight="1" spans="1:16384">
      <c r="A223" s="197" t="s">
        <v>316</v>
      </c>
      <c r="B223" s="198">
        <f t="shared" si="94"/>
        <v>59.37996</v>
      </c>
      <c r="C223" s="198">
        <f t="shared" si="95"/>
        <v>59.37996</v>
      </c>
      <c r="D223" s="198">
        <v>15.0336</v>
      </c>
      <c r="E223" s="198">
        <v>44.34636</v>
      </c>
      <c r="F223" s="198">
        <v>0</v>
      </c>
      <c r="G223" s="198">
        <f t="shared" si="96"/>
        <v>0</v>
      </c>
      <c r="H223" s="198"/>
      <c r="I223" s="198"/>
      <c r="J223" s="198"/>
      <c r="K223" s="198"/>
      <c r="L223" s="198"/>
      <c r="M223" s="198">
        <v>0</v>
      </c>
      <c r="N223" s="198">
        <f t="shared" si="97"/>
        <v>0</v>
      </c>
      <c r="O223" s="198"/>
      <c r="P223" s="198"/>
      <c r="Q223" s="198">
        <f t="shared" si="99"/>
        <v>18.410158</v>
      </c>
      <c r="R223" s="198">
        <v>0.410158</v>
      </c>
      <c r="S223" s="198">
        <v>0</v>
      </c>
      <c r="T223" s="198">
        <v>18</v>
      </c>
      <c r="U223" s="198"/>
      <c r="V223" s="198">
        <f t="shared" si="100"/>
        <v>77.790118</v>
      </c>
      <c r="XFD223" s="189"/>
    </row>
    <row r="224" s="187" customFormat="1" ht="19" customHeight="1" spans="1:16384">
      <c r="A224" s="197" t="s">
        <v>318</v>
      </c>
      <c r="B224" s="198">
        <f t="shared" si="94"/>
        <v>123.39816</v>
      </c>
      <c r="C224" s="198">
        <f t="shared" si="95"/>
        <v>123.39816</v>
      </c>
      <c r="D224" s="198">
        <v>33.6984</v>
      </c>
      <c r="E224" s="198">
        <v>89.69976</v>
      </c>
      <c r="F224" s="198">
        <v>0</v>
      </c>
      <c r="G224" s="198">
        <f t="shared" si="96"/>
        <v>0</v>
      </c>
      <c r="H224" s="198"/>
      <c r="I224" s="198"/>
      <c r="J224" s="198"/>
      <c r="K224" s="198"/>
      <c r="L224" s="198"/>
      <c r="M224" s="198">
        <v>0</v>
      </c>
      <c r="N224" s="198">
        <f t="shared" si="97"/>
        <v>0</v>
      </c>
      <c r="O224" s="198"/>
      <c r="P224" s="198"/>
      <c r="Q224" s="198">
        <f t="shared" si="99"/>
        <v>22.8759</v>
      </c>
      <c r="R224" s="198">
        <v>0.8759</v>
      </c>
      <c r="S224" s="198">
        <v>0</v>
      </c>
      <c r="T224" s="198">
        <v>22</v>
      </c>
      <c r="U224" s="198"/>
      <c r="V224" s="198">
        <f t="shared" si="100"/>
        <v>146.27406</v>
      </c>
      <c r="XFD224" s="189"/>
    </row>
    <row r="225" s="187" customFormat="1" ht="19" customHeight="1" spans="1:16384">
      <c r="A225" s="197" t="s">
        <v>332</v>
      </c>
      <c r="B225" s="198">
        <f t="shared" si="94"/>
        <v>322.38598</v>
      </c>
      <c r="C225" s="198">
        <f t="shared" si="95"/>
        <v>322.38598</v>
      </c>
      <c r="D225" s="198">
        <v>81.1236</v>
      </c>
      <c r="E225" s="198">
        <v>234.50208</v>
      </c>
      <c r="F225" s="198">
        <v>6.7603</v>
      </c>
      <c r="G225" s="198">
        <f t="shared" si="96"/>
        <v>0</v>
      </c>
      <c r="H225" s="198"/>
      <c r="I225" s="198"/>
      <c r="J225" s="198"/>
      <c r="K225" s="198"/>
      <c r="L225" s="198"/>
      <c r="M225" s="198">
        <v>0</v>
      </c>
      <c r="N225" s="198">
        <f t="shared" si="97"/>
        <v>0</v>
      </c>
      <c r="O225" s="198"/>
      <c r="P225" s="198"/>
      <c r="Q225" s="198">
        <f t="shared" si="99"/>
        <v>74.270058</v>
      </c>
      <c r="R225" s="198">
        <v>2.490058</v>
      </c>
      <c r="S225" s="198">
        <v>11.58</v>
      </c>
      <c r="T225" s="198">
        <v>60.2</v>
      </c>
      <c r="U225" s="198">
        <v>20048</v>
      </c>
      <c r="V225" s="198">
        <f t="shared" si="100"/>
        <v>20444.656038</v>
      </c>
      <c r="XFD225" s="189"/>
    </row>
    <row r="226" s="187" customFormat="1" ht="19" customHeight="1" spans="1:16384">
      <c r="A226" s="197" t="s">
        <v>334</v>
      </c>
      <c r="B226" s="198">
        <f t="shared" si="94"/>
        <v>143.85762</v>
      </c>
      <c r="C226" s="198">
        <f t="shared" si="95"/>
        <v>143.85762</v>
      </c>
      <c r="D226" s="198">
        <v>39.8868</v>
      </c>
      <c r="E226" s="198">
        <v>103.97082</v>
      </c>
      <c r="F226" s="198">
        <v>0</v>
      </c>
      <c r="G226" s="198">
        <f t="shared" si="96"/>
        <v>0</v>
      </c>
      <c r="H226" s="198"/>
      <c r="I226" s="198"/>
      <c r="J226" s="198"/>
      <c r="K226" s="198"/>
      <c r="L226" s="198"/>
      <c r="M226" s="198">
        <v>0</v>
      </c>
      <c r="N226" s="198">
        <f t="shared" si="97"/>
        <v>0</v>
      </c>
      <c r="O226" s="198"/>
      <c r="P226" s="198"/>
      <c r="Q226" s="198">
        <f t="shared" si="99"/>
        <v>171.245598</v>
      </c>
      <c r="R226" s="198">
        <v>1.045598</v>
      </c>
      <c r="S226" s="198">
        <v>0</v>
      </c>
      <c r="T226" s="198">
        <v>170.2</v>
      </c>
      <c r="U226" s="198">
        <v>10</v>
      </c>
      <c r="V226" s="198">
        <f t="shared" si="100"/>
        <v>325.103218</v>
      </c>
      <c r="XFD226" s="189"/>
    </row>
    <row r="227" s="187" customFormat="1" ht="19" customHeight="1" spans="1:16384">
      <c r="A227" s="197" t="s">
        <v>336</v>
      </c>
      <c r="B227" s="198">
        <f t="shared" si="94"/>
        <v>0</v>
      </c>
      <c r="C227" s="198">
        <f t="shared" si="95"/>
        <v>0</v>
      </c>
      <c r="D227" s="198">
        <v>0</v>
      </c>
      <c r="E227" s="198">
        <v>0</v>
      </c>
      <c r="F227" s="198">
        <v>0</v>
      </c>
      <c r="G227" s="198">
        <f t="shared" si="96"/>
        <v>0</v>
      </c>
      <c r="H227" s="198"/>
      <c r="I227" s="198"/>
      <c r="J227" s="198"/>
      <c r="K227" s="198"/>
      <c r="L227" s="198"/>
      <c r="M227" s="198">
        <v>0</v>
      </c>
      <c r="N227" s="198">
        <f t="shared" si="97"/>
        <v>0</v>
      </c>
      <c r="O227" s="198"/>
      <c r="P227" s="198"/>
      <c r="Q227" s="198">
        <f t="shared" si="99"/>
        <v>0</v>
      </c>
      <c r="R227" s="198">
        <v>0</v>
      </c>
      <c r="S227" s="198">
        <v>0</v>
      </c>
      <c r="T227" s="198"/>
      <c r="U227" s="198"/>
      <c r="V227" s="198">
        <f t="shared" si="100"/>
        <v>0</v>
      </c>
      <c r="XFD227" s="189"/>
    </row>
    <row r="228" s="187" customFormat="1" ht="19" customHeight="1" spans="1:16384">
      <c r="A228" s="197" t="s">
        <v>338</v>
      </c>
      <c r="B228" s="198">
        <f t="shared" si="94"/>
        <v>191.28012</v>
      </c>
      <c r="C228" s="198">
        <f t="shared" si="95"/>
        <v>191.28012</v>
      </c>
      <c r="D228" s="198">
        <v>50.82</v>
      </c>
      <c r="E228" s="198">
        <v>140.46012</v>
      </c>
      <c r="F228" s="198">
        <v>0</v>
      </c>
      <c r="G228" s="198">
        <f t="shared" si="96"/>
        <v>0</v>
      </c>
      <c r="H228" s="198"/>
      <c r="I228" s="198"/>
      <c r="J228" s="198"/>
      <c r="K228" s="198"/>
      <c r="L228" s="198"/>
      <c r="M228" s="198">
        <v>0</v>
      </c>
      <c r="N228" s="198">
        <f t="shared" si="97"/>
        <v>0</v>
      </c>
      <c r="O228" s="198"/>
      <c r="P228" s="198"/>
      <c r="Q228" s="198">
        <f t="shared" si="99"/>
        <v>49.512555</v>
      </c>
      <c r="R228" s="198">
        <v>1.312555</v>
      </c>
      <c r="S228" s="198">
        <v>0</v>
      </c>
      <c r="T228" s="198">
        <v>48.2</v>
      </c>
      <c r="U228" s="198">
        <v>500</v>
      </c>
      <c r="V228" s="198">
        <f t="shared" si="100"/>
        <v>740.792675</v>
      </c>
      <c r="XFD228" s="189"/>
    </row>
    <row r="229" s="187" customFormat="1" ht="19" customHeight="1" spans="1:16384">
      <c r="A229" s="197" t="s">
        <v>343</v>
      </c>
      <c r="B229" s="198">
        <f t="shared" si="94"/>
        <v>69.51528</v>
      </c>
      <c r="C229" s="198">
        <f t="shared" si="95"/>
        <v>69.51528</v>
      </c>
      <c r="D229" s="198">
        <v>17.8056</v>
      </c>
      <c r="E229" s="198">
        <v>50.22588</v>
      </c>
      <c r="F229" s="198">
        <v>1.4838</v>
      </c>
      <c r="G229" s="198">
        <f t="shared" si="96"/>
        <v>0</v>
      </c>
      <c r="H229" s="198"/>
      <c r="I229" s="198"/>
      <c r="J229" s="198"/>
      <c r="K229" s="198"/>
      <c r="L229" s="198"/>
      <c r="M229" s="198">
        <v>0</v>
      </c>
      <c r="N229" s="198">
        <f t="shared" si="97"/>
        <v>0</v>
      </c>
      <c r="O229" s="198"/>
      <c r="P229" s="198"/>
      <c r="Q229" s="198">
        <f t="shared" si="99"/>
        <v>62.513976</v>
      </c>
      <c r="R229" s="198">
        <v>0.513976</v>
      </c>
      <c r="S229" s="198">
        <v>0</v>
      </c>
      <c r="T229" s="198">
        <v>62</v>
      </c>
      <c r="U229" s="198"/>
      <c r="V229" s="198">
        <f t="shared" si="100"/>
        <v>132.029256</v>
      </c>
      <c r="XFD229" s="189"/>
    </row>
    <row r="230" s="187" customFormat="1" ht="19" customHeight="1" spans="1:16384">
      <c r="A230" s="197" t="s">
        <v>518</v>
      </c>
      <c r="B230" s="198"/>
      <c r="C230" s="198"/>
      <c r="D230" s="198"/>
      <c r="E230" s="198"/>
      <c r="F230" s="198"/>
      <c r="G230" s="198"/>
      <c r="H230" s="198"/>
      <c r="I230" s="198"/>
      <c r="J230" s="198"/>
      <c r="K230" s="198"/>
      <c r="L230" s="198"/>
      <c r="M230" s="198"/>
      <c r="N230" s="198"/>
      <c r="O230" s="198"/>
      <c r="P230" s="198"/>
      <c r="Q230" s="198">
        <f t="shared" si="99"/>
        <v>0</v>
      </c>
      <c r="R230" s="198"/>
      <c r="S230" s="198"/>
      <c r="T230" s="198"/>
      <c r="U230" s="198">
        <v>3984</v>
      </c>
      <c r="V230" s="198">
        <f t="shared" si="100"/>
        <v>3984</v>
      </c>
      <c r="XFD230" s="189"/>
    </row>
    <row r="231" s="187" customFormat="1" ht="19" customHeight="1" spans="1:16384">
      <c r="A231" s="191" t="s">
        <v>519</v>
      </c>
      <c r="B231" s="223">
        <f t="shared" ref="B231:V231" si="101">SUM(B232:B234)</f>
        <v>266.14038</v>
      </c>
      <c r="C231" s="223">
        <f t="shared" si="101"/>
        <v>255.48038</v>
      </c>
      <c r="D231" s="223">
        <f t="shared" si="101"/>
        <v>65.796</v>
      </c>
      <c r="E231" s="223">
        <f t="shared" si="101"/>
        <v>189.68438</v>
      </c>
      <c r="F231" s="223">
        <f t="shared" si="101"/>
        <v>0</v>
      </c>
      <c r="G231" s="223">
        <f t="shared" si="101"/>
        <v>0</v>
      </c>
      <c r="H231" s="223">
        <f t="shared" si="101"/>
        <v>0</v>
      </c>
      <c r="I231" s="223">
        <f t="shared" si="101"/>
        <v>0</v>
      </c>
      <c r="J231" s="223">
        <f t="shared" si="101"/>
        <v>0</v>
      </c>
      <c r="K231" s="223">
        <f t="shared" si="101"/>
        <v>0</v>
      </c>
      <c r="L231" s="223">
        <f t="shared" si="101"/>
        <v>0</v>
      </c>
      <c r="M231" s="223">
        <f t="shared" si="101"/>
        <v>10.66</v>
      </c>
      <c r="N231" s="223">
        <f t="shared" si="101"/>
        <v>0</v>
      </c>
      <c r="O231" s="223">
        <f t="shared" si="101"/>
        <v>0</v>
      </c>
      <c r="P231" s="223">
        <f t="shared" si="101"/>
        <v>0</v>
      </c>
      <c r="Q231" s="223">
        <f t="shared" si="101"/>
        <v>74.32253</v>
      </c>
      <c r="R231" s="223">
        <f t="shared" si="101"/>
        <v>2.14253</v>
      </c>
      <c r="S231" s="223">
        <f t="shared" si="101"/>
        <v>10.38</v>
      </c>
      <c r="T231" s="223">
        <f t="shared" si="101"/>
        <v>61.8</v>
      </c>
      <c r="U231" s="223">
        <f t="shared" si="101"/>
        <v>2584</v>
      </c>
      <c r="V231" s="223">
        <f t="shared" si="101"/>
        <v>2924.46291</v>
      </c>
      <c r="XFD231" s="189"/>
    </row>
    <row r="232" s="187" customFormat="1" ht="19" customHeight="1" spans="1:16384">
      <c r="A232" s="197" t="s">
        <v>340</v>
      </c>
      <c r="B232" s="198">
        <f t="shared" ref="B232:B237" si="102">SUM(C232,G232,L232,M232,N232)</f>
        <v>266.14038</v>
      </c>
      <c r="C232" s="198">
        <f t="shared" ref="C232:C237" si="103">SUM(D232:F232)</f>
        <v>255.48038</v>
      </c>
      <c r="D232" s="198">
        <v>65.796</v>
      </c>
      <c r="E232" s="198">
        <v>189.68438</v>
      </c>
      <c r="F232" s="198">
        <v>0</v>
      </c>
      <c r="G232" s="198">
        <f t="shared" ref="G232:G237" si="104">SUM(H232:K232)</f>
        <v>0</v>
      </c>
      <c r="H232" s="198"/>
      <c r="I232" s="198"/>
      <c r="J232" s="198"/>
      <c r="K232" s="198"/>
      <c r="L232" s="198"/>
      <c r="M232" s="198">
        <v>10.66</v>
      </c>
      <c r="N232" s="198">
        <f t="shared" ref="N232:N238" si="105">SUM(O232:P232)</f>
        <v>0</v>
      </c>
      <c r="O232" s="198"/>
      <c r="P232" s="198"/>
      <c r="Q232" s="198">
        <f t="shared" ref="Q232:Q234" si="106">SUM(R232:T232)</f>
        <v>74.32253</v>
      </c>
      <c r="R232" s="198">
        <v>2.14253</v>
      </c>
      <c r="S232" s="198">
        <v>10.38</v>
      </c>
      <c r="T232" s="198">
        <v>61.8</v>
      </c>
      <c r="U232" s="198">
        <v>548</v>
      </c>
      <c r="V232" s="198">
        <f t="shared" ref="V232:V234" si="107">B232+Q232+U232</f>
        <v>888.46291</v>
      </c>
      <c r="XFD232" s="189"/>
    </row>
    <row r="233" s="187" customFormat="1" ht="19" customHeight="1" spans="1:16384">
      <c r="A233" s="197" t="s">
        <v>345</v>
      </c>
      <c r="B233" s="198">
        <f t="shared" si="102"/>
        <v>0</v>
      </c>
      <c r="C233" s="198">
        <f t="shared" si="103"/>
        <v>0</v>
      </c>
      <c r="D233" s="198">
        <v>0</v>
      </c>
      <c r="E233" s="198">
        <v>0</v>
      </c>
      <c r="F233" s="198">
        <v>0</v>
      </c>
      <c r="G233" s="198">
        <f t="shared" si="104"/>
        <v>0</v>
      </c>
      <c r="H233" s="198"/>
      <c r="I233" s="198"/>
      <c r="J233" s="198"/>
      <c r="K233" s="198"/>
      <c r="L233" s="198"/>
      <c r="M233" s="198">
        <v>0</v>
      </c>
      <c r="N233" s="198">
        <f t="shared" si="105"/>
        <v>0</v>
      </c>
      <c r="O233" s="198"/>
      <c r="P233" s="198"/>
      <c r="Q233" s="198">
        <f t="shared" si="106"/>
        <v>0</v>
      </c>
      <c r="R233" s="198">
        <v>0</v>
      </c>
      <c r="S233" s="198">
        <v>0</v>
      </c>
      <c r="T233" s="198"/>
      <c r="U233" s="198"/>
      <c r="V233" s="198">
        <f t="shared" si="107"/>
        <v>0</v>
      </c>
      <c r="XFD233" s="189"/>
    </row>
    <row r="234" s="187" customFormat="1" ht="19" customHeight="1" spans="1:16384">
      <c r="A234" s="197" t="s">
        <v>520</v>
      </c>
      <c r="B234" s="198"/>
      <c r="C234" s="198"/>
      <c r="D234" s="198"/>
      <c r="E234" s="198"/>
      <c r="F234" s="198"/>
      <c r="G234" s="198"/>
      <c r="H234" s="198"/>
      <c r="I234" s="198"/>
      <c r="J234" s="198"/>
      <c r="K234" s="198"/>
      <c r="L234" s="198"/>
      <c r="M234" s="198"/>
      <c r="N234" s="198"/>
      <c r="O234" s="198"/>
      <c r="P234" s="198"/>
      <c r="Q234" s="198">
        <f t="shared" si="106"/>
        <v>0</v>
      </c>
      <c r="R234" s="198"/>
      <c r="S234" s="198"/>
      <c r="T234" s="198"/>
      <c r="U234" s="198">
        <v>2036</v>
      </c>
      <c r="V234" s="198">
        <f t="shared" si="107"/>
        <v>2036</v>
      </c>
      <c r="XFD234" s="189"/>
    </row>
    <row r="235" s="187" customFormat="1" ht="19" customHeight="1" spans="1:16384">
      <c r="A235" s="191" t="s">
        <v>521</v>
      </c>
      <c r="B235" s="223">
        <f t="shared" ref="B235:V235" si="108">SUM(B236:B244)</f>
        <v>2488.81116</v>
      </c>
      <c r="C235" s="223">
        <f t="shared" si="108"/>
        <v>2467.49116</v>
      </c>
      <c r="D235" s="223">
        <f t="shared" si="108"/>
        <v>482.322</v>
      </c>
      <c r="E235" s="223">
        <f t="shared" si="108"/>
        <v>1953.37336</v>
      </c>
      <c r="F235" s="223">
        <f t="shared" si="108"/>
        <v>31.7958</v>
      </c>
      <c r="G235" s="223">
        <f t="shared" si="108"/>
        <v>0</v>
      </c>
      <c r="H235" s="223">
        <f t="shared" si="108"/>
        <v>0</v>
      </c>
      <c r="I235" s="223">
        <f t="shared" si="108"/>
        <v>0</v>
      </c>
      <c r="J235" s="223">
        <f t="shared" si="108"/>
        <v>0</v>
      </c>
      <c r="K235" s="223">
        <f t="shared" si="108"/>
        <v>0</v>
      </c>
      <c r="L235" s="223">
        <f t="shared" si="108"/>
        <v>0</v>
      </c>
      <c r="M235" s="223">
        <f t="shared" si="108"/>
        <v>21.32</v>
      </c>
      <c r="N235" s="223">
        <f t="shared" si="108"/>
        <v>0</v>
      </c>
      <c r="O235" s="223">
        <f t="shared" si="108"/>
        <v>0</v>
      </c>
      <c r="P235" s="223">
        <f t="shared" si="108"/>
        <v>0</v>
      </c>
      <c r="Q235" s="223">
        <f t="shared" si="108"/>
        <v>558.572481</v>
      </c>
      <c r="R235" s="223">
        <f t="shared" si="108"/>
        <v>14.552481</v>
      </c>
      <c r="S235" s="223">
        <f t="shared" si="108"/>
        <v>44.82</v>
      </c>
      <c r="T235" s="223">
        <f t="shared" si="108"/>
        <v>499.2</v>
      </c>
      <c r="U235" s="223">
        <f t="shared" si="108"/>
        <v>8438</v>
      </c>
      <c r="V235" s="223">
        <f t="shared" si="108"/>
        <v>11485.383641</v>
      </c>
      <c r="XFD235" s="189"/>
    </row>
    <row r="236" s="187" customFormat="1" ht="19" customHeight="1" spans="1:16384">
      <c r="A236" s="197" t="s">
        <v>379</v>
      </c>
      <c r="B236" s="198">
        <f t="shared" si="102"/>
        <v>1628.41444</v>
      </c>
      <c r="C236" s="198">
        <f t="shared" si="103"/>
        <v>1607.09444</v>
      </c>
      <c r="D236" s="198">
        <v>381.5496</v>
      </c>
      <c r="E236" s="198">
        <v>1193.74904</v>
      </c>
      <c r="F236" s="198">
        <v>31.7958</v>
      </c>
      <c r="G236" s="198">
        <f t="shared" si="104"/>
        <v>0</v>
      </c>
      <c r="H236" s="198"/>
      <c r="I236" s="198"/>
      <c r="J236" s="198"/>
      <c r="K236" s="198"/>
      <c r="L236" s="198"/>
      <c r="M236" s="198">
        <v>21.32</v>
      </c>
      <c r="N236" s="198">
        <f t="shared" si="105"/>
        <v>0</v>
      </c>
      <c r="O236" s="198"/>
      <c r="P236" s="198"/>
      <c r="Q236" s="198">
        <f t="shared" ref="Q236:Q242" si="109">SUM(R236:T236)</f>
        <v>389.480903</v>
      </c>
      <c r="R236" s="198">
        <v>11.860903</v>
      </c>
      <c r="S236" s="198">
        <v>44.82</v>
      </c>
      <c r="T236" s="198">
        <v>332.8</v>
      </c>
      <c r="U236" s="198">
        <v>1948</v>
      </c>
      <c r="V236" s="198">
        <f t="shared" ref="V236:V244" si="110">B236+Q236+U236</f>
        <v>3965.895343</v>
      </c>
      <c r="XFD236" s="189"/>
    </row>
    <row r="237" s="187" customFormat="1" ht="19" customHeight="1" spans="1:16384">
      <c r="A237" s="197" t="s">
        <v>381</v>
      </c>
      <c r="B237" s="198">
        <f t="shared" si="102"/>
        <v>186.44616</v>
      </c>
      <c r="C237" s="198">
        <f t="shared" si="103"/>
        <v>186.44616</v>
      </c>
      <c r="D237" s="198">
        <v>46.2816</v>
      </c>
      <c r="E237" s="198">
        <v>140.16456</v>
      </c>
      <c r="F237" s="198">
        <v>0</v>
      </c>
      <c r="G237" s="198">
        <f t="shared" si="104"/>
        <v>0</v>
      </c>
      <c r="H237" s="198"/>
      <c r="I237" s="198"/>
      <c r="J237" s="198"/>
      <c r="K237" s="198"/>
      <c r="L237" s="198"/>
      <c r="M237" s="198">
        <v>0</v>
      </c>
      <c r="N237" s="198">
        <f t="shared" si="105"/>
        <v>0</v>
      </c>
      <c r="O237" s="198"/>
      <c r="P237" s="198"/>
      <c r="Q237" s="198">
        <f t="shared" si="109"/>
        <v>27.254549</v>
      </c>
      <c r="R237" s="198">
        <v>1.254549</v>
      </c>
      <c r="S237" s="198">
        <v>0</v>
      </c>
      <c r="T237" s="198">
        <v>26</v>
      </c>
      <c r="U237" s="198"/>
      <c r="V237" s="198">
        <f t="shared" si="110"/>
        <v>213.700709</v>
      </c>
      <c r="XFD237" s="189"/>
    </row>
    <row r="238" s="187" customFormat="1" ht="19" customHeight="1" spans="1:16384">
      <c r="A238" s="197" t="s">
        <v>383</v>
      </c>
      <c r="B238" s="198"/>
      <c r="C238" s="198"/>
      <c r="D238" s="198"/>
      <c r="E238" s="198"/>
      <c r="F238" s="198"/>
      <c r="G238" s="198"/>
      <c r="H238" s="198"/>
      <c r="I238" s="198"/>
      <c r="J238" s="198"/>
      <c r="K238" s="198"/>
      <c r="L238" s="198"/>
      <c r="M238" s="198">
        <v>0</v>
      </c>
      <c r="N238" s="198">
        <f t="shared" si="105"/>
        <v>0</v>
      </c>
      <c r="O238" s="198"/>
      <c r="P238" s="198"/>
      <c r="Q238" s="198">
        <f t="shared" si="109"/>
        <v>26.2</v>
      </c>
      <c r="R238" s="198"/>
      <c r="S238" s="198"/>
      <c r="T238" s="198">
        <v>26.2</v>
      </c>
      <c r="U238" s="198"/>
      <c r="V238" s="198">
        <f t="shared" si="110"/>
        <v>26.2</v>
      </c>
      <c r="XFD238" s="189"/>
    </row>
    <row r="239" s="187" customFormat="1" ht="19" customHeight="1" spans="1:16384">
      <c r="A239" s="197" t="s">
        <v>385</v>
      </c>
      <c r="B239" s="198"/>
      <c r="C239" s="198"/>
      <c r="D239" s="198"/>
      <c r="E239" s="198"/>
      <c r="F239" s="198"/>
      <c r="G239" s="198"/>
      <c r="H239" s="198"/>
      <c r="I239" s="198"/>
      <c r="J239" s="198"/>
      <c r="K239" s="198"/>
      <c r="L239" s="198"/>
      <c r="M239" s="198"/>
      <c r="N239" s="198"/>
      <c r="O239" s="198"/>
      <c r="P239" s="198"/>
      <c r="Q239" s="198">
        <f t="shared" si="109"/>
        <v>24.2</v>
      </c>
      <c r="R239" s="198"/>
      <c r="S239" s="198"/>
      <c r="T239" s="198">
        <v>24.2</v>
      </c>
      <c r="U239" s="198">
        <v>110</v>
      </c>
      <c r="V239" s="198">
        <f t="shared" si="110"/>
        <v>134.2</v>
      </c>
      <c r="XFD239" s="189"/>
    </row>
    <row r="240" s="189" customFormat="1" ht="19" customHeight="1" spans="1:16383">
      <c r="A240" s="197" t="s">
        <v>391</v>
      </c>
      <c r="B240" s="198">
        <f t="shared" ref="B240:B244" si="111">SUM(C240,G240,L240,M240,N240)</f>
        <v>459.69764</v>
      </c>
      <c r="C240" s="198">
        <f t="shared" ref="C240:C244" si="112">SUM(D240:F240)</f>
        <v>459.69764</v>
      </c>
      <c r="D240" s="198">
        <v>0</v>
      </c>
      <c r="E240" s="198">
        <v>459.69764</v>
      </c>
      <c r="F240" s="198">
        <v>0</v>
      </c>
      <c r="G240" s="198">
        <f t="shared" ref="G240:G244" si="113">SUM(H240:K240)</f>
        <v>0</v>
      </c>
      <c r="H240" s="198"/>
      <c r="I240" s="198"/>
      <c r="J240" s="198"/>
      <c r="K240" s="198"/>
      <c r="L240" s="198"/>
      <c r="M240" s="198">
        <v>0</v>
      </c>
      <c r="N240" s="198">
        <f t="shared" ref="N240:N242" si="114">SUM(O240:P240)</f>
        <v>0</v>
      </c>
      <c r="O240" s="198"/>
      <c r="P240" s="198"/>
      <c r="Q240" s="198">
        <f t="shared" si="109"/>
        <v>0</v>
      </c>
      <c r="R240" s="198"/>
      <c r="S240" s="198"/>
      <c r="T240" s="198"/>
      <c r="U240" s="198">
        <v>1050</v>
      </c>
      <c r="V240" s="198">
        <f t="shared" si="110"/>
        <v>1509.69764</v>
      </c>
      <c r="W240" s="187"/>
      <c r="X240" s="187"/>
      <c r="Y240" s="187"/>
      <c r="Z240" s="187"/>
      <c r="AA240" s="187"/>
      <c r="AB240" s="187"/>
      <c r="AC240" s="187"/>
      <c r="AD240" s="187"/>
      <c r="AE240" s="187"/>
      <c r="AF240" s="187"/>
      <c r="AG240" s="187"/>
      <c r="AH240" s="187"/>
      <c r="AI240" s="187"/>
      <c r="AJ240" s="187"/>
      <c r="AK240" s="187"/>
      <c r="AL240" s="187"/>
      <c r="AM240" s="187"/>
      <c r="AN240" s="187"/>
      <c r="AO240" s="187"/>
      <c r="AP240" s="187"/>
      <c r="AQ240" s="187"/>
      <c r="AR240" s="187"/>
      <c r="AS240" s="187"/>
      <c r="AT240" s="187"/>
      <c r="AU240" s="187"/>
      <c r="AV240" s="187"/>
      <c r="AW240" s="187"/>
      <c r="AX240" s="187"/>
      <c r="AY240" s="187"/>
      <c r="AZ240" s="187"/>
      <c r="BA240" s="187"/>
      <c r="BB240" s="187"/>
      <c r="BC240" s="187"/>
      <c r="BD240" s="187"/>
      <c r="BE240" s="187"/>
      <c r="BF240" s="187"/>
      <c r="BG240" s="187"/>
      <c r="BH240" s="187"/>
      <c r="BI240" s="187"/>
      <c r="BJ240" s="187"/>
      <c r="BK240" s="187"/>
      <c r="BL240" s="187"/>
      <c r="BM240" s="187"/>
      <c r="BN240" s="187"/>
      <c r="BO240" s="187"/>
      <c r="BP240" s="187"/>
      <c r="BQ240" s="187"/>
      <c r="BR240" s="187"/>
      <c r="BS240" s="187"/>
      <c r="BT240" s="187"/>
      <c r="BU240" s="187"/>
      <c r="BV240" s="187"/>
      <c r="BW240" s="187"/>
      <c r="BX240" s="187"/>
      <c r="BY240" s="187"/>
      <c r="BZ240" s="187"/>
      <c r="CA240" s="187"/>
      <c r="CB240" s="187"/>
      <c r="CC240" s="187"/>
      <c r="CD240" s="187"/>
      <c r="CE240" s="187"/>
      <c r="CF240" s="187"/>
      <c r="CG240" s="187"/>
      <c r="CH240" s="187"/>
      <c r="CI240" s="187"/>
      <c r="CJ240" s="187"/>
      <c r="CK240" s="187"/>
      <c r="CL240" s="187"/>
      <c r="CM240" s="187"/>
      <c r="CN240" s="187"/>
      <c r="CO240" s="187"/>
      <c r="CP240" s="187"/>
      <c r="CQ240" s="187"/>
      <c r="CR240" s="187"/>
      <c r="CS240" s="187"/>
      <c r="CT240" s="187"/>
      <c r="CU240" s="187"/>
      <c r="CV240" s="187"/>
      <c r="CW240" s="187"/>
      <c r="CX240" s="187"/>
      <c r="CY240" s="187"/>
      <c r="CZ240" s="187"/>
      <c r="DA240" s="187"/>
      <c r="DB240" s="187"/>
      <c r="DC240" s="187"/>
      <c r="DD240" s="187"/>
      <c r="DE240" s="187"/>
      <c r="DF240" s="187"/>
      <c r="DG240" s="187"/>
      <c r="DH240" s="187"/>
      <c r="DI240" s="187"/>
      <c r="DJ240" s="187"/>
      <c r="DK240" s="187"/>
      <c r="DL240" s="187"/>
      <c r="DM240" s="187"/>
      <c r="DN240" s="187"/>
      <c r="DO240" s="187"/>
      <c r="DP240" s="187"/>
      <c r="DQ240" s="187"/>
      <c r="DR240" s="187"/>
      <c r="DS240" s="187"/>
      <c r="DT240" s="187"/>
      <c r="DU240" s="187"/>
      <c r="DV240" s="187"/>
      <c r="DW240" s="187"/>
      <c r="DX240" s="187"/>
      <c r="DY240" s="187"/>
      <c r="DZ240" s="187"/>
      <c r="EA240" s="187"/>
      <c r="EB240" s="187"/>
      <c r="EC240" s="187"/>
      <c r="ED240" s="187"/>
      <c r="EE240" s="187"/>
      <c r="EF240" s="187"/>
      <c r="EG240" s="187"/>
      <c r="EH240" s="187"/>
      <c r="EI240" s="187"/>
      <c r="EJ240" s="187"/>
      <c r="EK240" s="187"/>
      <c r="EL240" s="187"/>
      <c r="EM240" s="187"/>
      <c r="EN240" s="187"/>
      <c r="EO240" s="187"/>
      <c r="EP240" s="187"/>
      <c r="EQ240" s="187"/>
      <c r="ER240" s="187"/>
      <c r="ES240" s="187"/>
      <c r="ET240" s="187"/>
      <c r="EU240" s="187"/>
      <c r="EV240" s="187"/>
      <c r="EW240" s="187"/>
      <c r="EX240" s="187"/>
      <c r="EY240" s="187"/>
      <c r="EZ240" s="187"/>
      <c r="FA240" s="187"/>
      <c r="FB240" s="187"/>
      <c r="FC240" s="187"/>
      <c r="FD240" s="187"/>
      <c r="FE240" s="187"/>
      <c r="FF240" s="187"/>
      <c r="FG240" s="187"/>
      <c r="FH240" s="187"/>
      <c r="FI240" s="187"/>
      <c r="FJ240" s="187"/>
      <c r="FK240" s="187"/>
      <c r="FL240" s="187"/>
      <c r="FM240" s="187"/>
      <c r="FN240" s="187"/>
      <c r="FO240" s="187"/>
      <c r="FP240" s="187"/>
      <c r="FQ240" s="187"/>
      <c r="FR240" s="187"/>
      <c r="FS240" s="187"/>
      <c r="FT240" s="187"/>
      <c r="FU240" s="187"/>
      <c r="FV240" s="187"/>
      <c r="FW240" s="187"/>
      <c r="FX240" s="187"/>
      <c r="FY240" s="187"/>
      <c r="FZ240" s="187"/>
      <c r="GA240" s="187"/>
      <c r="GB240" s="187"/>
      <c r="GC240" s="187"/>
      <c r="GD240" s="187"/>
      <c r="GE240" s="187"/>
      <c r="GF240" s="187"/>
      <c r="GG240" s="187"/>
      <c r="GH240" s="187"/>
      <c r="GI240" s="187"/>
      <c r="GJ240" s="187"/>
      <c r="GK240" s="187"/>
      <c r="GL240" s="187"/>
      <c r="GM240" s="187"/>
      <c r="GN240" s="187"/>
      <c r="GO240" s="187"/>
      <c r="GP240" s="187"/>
      <c r="GQ240" s="187"/>
      <c r="GR240" s="187"/>
      <c r="GS240" s="187"/>
      <c r="GT240" s="187"/>
      <c r="GU240" s="187"/>
      <c r="GV240" s="187"/>
      <c r="GW240" s="187"/>
      <c r="GX240" s="187"/>
      <c r="GY240" s="187"/>
      <c r="GZ240" s="187"/>
      <c r="HA240" s="187"/>
      <c r="HB240" s="187"/>
      <c r="HC240" s="187"/>
      <c r="HD240" s="187"/>
      <c r="HE240" s="187"/>
      <c r="HF240" s="187"/>
      <c r="HG240" s="187"/>
      <c r="HH240" s="187"/>
      <c r="HI240" s="187"/>
      <c r="HJ240" s="187"/>
      <c r="HK240" s="187"/>
      <c r="HL240" s="187"/>
      <c r="HM240" s="187"/>
      <c r="HN240" s="187"/>
      <c r="HO240" s="187"/>
      <c r="HP240" s="187"/>
      <c r="HQ240" s="187"/>
      <c r="HR240" s="187"/>
      <c r="HS240" s="187"/>
      <c r="HT240" s="187"/>
      <c r="HU240" s="187"/>
      <c r="HV240" s="187"/>
      <c r="HW240" s="187"/>
      <c r="HX240" s="187"/>
      <c r="HY240" s="187"/>
      <c r="HZ240" s="187"/>
      <c r="IA240" s="187"/>
      <c r="IB240" s="187"/>
      <c r="IC240" s="187"/>
      <c r="ID240" s="187"/>
      <c r="IE240" s="187"/>
      <c r="IF240" s="187"/>
      <c r="IG240" s="187"/>
      <c r="IH240" s="187"/>
      <c r="II240" s="187"/>
      <c r="IJ240" s="187"/>
      <c r="IK240" s="187"/>
      <c r="IL240" s="187"/>
      <c r="IM240" s="187"/>
      <c r="IN240" s="187"/>
      <c r="IO240" s="187"/>
      <c r="IP240" s="187"/>
      <c r="IQ240" s="187"/>
      <c r="IR240" s="187"/>
      <c r="IS240" s="187"/>
      <c r="IT240" s="187"/>
      <c r="IU240" s="187"/>
      <c r="IV240" s="187"/>
      <c r="IW240" s="187"/>
      <c r="IX240" s="187"/>
      <c r="IY240" s="187"/>
      <c r="IZ240" s="187"/>
      <c r="JA240" s="187"/>
      <c r="JB240" s="187"/>
      <c r="JC240" s="187"/>
      <c r="JD240" s="187"/>
      <c r="JE240" s="187"/>
      <c r="JF240" s="187"/>
      <c r="JG240" s="187"/>
      <c r="JH240" s="187"/>
      <c r="JI240" s="187"/>
      <c r="JJ240" s="187"/>
      <c r="JK240" s="187"/>
      <c r="JL240" s="187"/>
      <c r="JM240" s="187"/>
      <c r="JN240" s="187"/>
      <c r="JO240" s="187"/>
      <c r="JP240" s="187"/>
      <c r="JQ240" s="187"/>
      <c r="JR240" s="187"/>
      <c r="JS240" s="187"/>
      <c r="JT240" s="187"/>
      <c r="JU240" s="187"/>
      <c r="JV240" s="187"/>
      <c r="JW240" s="187"/>
      <c r="JX240" s="187"/>
      <c r="JY240" s="187"/>
      <c r="JZ240" s="187"/>
      <c r="KA240" s="187"/>
      <c r="KB240" s="187"/>
      <c r="KC240" s="187"/>
      <c r="KD240" s="187"/>
      <c r="KE240" s="187"/>
      <c r="KF240" s="187"/>
      <c r="KG240" s="187"/>
      <c r="KH240" s="187"/>
      <c r="KI240" s="187"/>
      <c r="KJ240" s="187"/>
      <c r="KK240" s="187"/>
      <c r="KL240" s="187"/>
      <c r="KM240" s="187"/>
      <c r="KN240" s="187"/>
      <c r="KO240" s="187"/>
      <c r="KP240" s="187"/>
      <c r="KQ240" s="187"/>
      <c r="KR240" s="187"/>
      <c r="KS240" s="187"/>
      <c r="KT240" s="187"/>
      <c r="KU240" s="187"/>
      <c r="KV240" s="187"/>
      <c r="KW240" s="187"/>
      <c r="KX240" s="187"/>
      <c r="KY240" s="187"/>
      <c r="KZ240" s="187"/>
      <c r="LA240" s="187"/>
      <c r="LB240" s="187"/>
      <c r="LC240" s="187"/>
      <c r="LD240" s="187"/>
      <c r="LE240" s="187"/>
      <c r="LF240" s="187"/>
      <c r="LG240" s="187"/>
      <c r="LH240" s="187"/>
      <c r="LI240" s="187"/>
      <c r="LJ240" s="187"/>
      <c r="LK240" s="187"/>
      <c r="LL240" s="187"/>
      <c r="LM240" s="187"/>
      <c r="LN240" s="187"/>
      <c r="LO240" s="187"/>
      <c r="LP240" s="187"/>
      <c r="LQ240" s="187"/>
      <c r="LR240" s="187"/>
      <c r="LS240" s="187"/>
      <c r="LT240" s="187"/>
      <c r="LU240" s="187"/>
      <c r="LV240" s="187"/>
      <c r="LW240" s="187"/>
      <c r="LX240" s="187"/>
      <c r="LY240" s="187"/>
      <c r="LZ240" s="187"/>
      <c r="MA240" s="187"/>
      <c r="MB240" s="187"/>
      <c r="MC240" s="187"/>
      <c r="MD240" s="187"/>
      <c r="ME240" s="187"/>
      <c r="MF240" s="187"/>
      <c r="MG240" s="187"/>
      <c r="MH240" s="187"/>
      <c r="MI240" s="187"/>
      <c r="MJ240" s="187"/>
      <c r="MK240" s="187"/>
      <c r="ML240" s="187"/>
      <c r="MM240" s="187"/>
      <c r="MN240" s="187"/>
      <c r="MO240" s="187"/>
      <c r="MP240" s="187"/>
      <c r="MQ240" s="187"/>
      <c r="MR240" s="187"/>
      <c r="MS240" s="187"/>
      <c r="MT240" s="187"/>
      <c r="MU240" s="187"/>
      <c r="MV240" s="187"/>
      <c r="MW240" s="187"/>
      <c r="MX240" s="187"/>
      <c r="MY240" s="187"/>
      <c r="MZ240" s="187"/>
      <c r="NA240" s="187"/>
      <c r="NB240" s="187"/>
      <c r="NC240" s="187"/>
      <c r="ND240" s="187"/>
      <c r="NE240" s="187"/>
      <c r="NF240" s="187"/>
      <c r="NG240" s="187"/>
      <c r="NH240" s="187"/>
      <c r="NI240" s="187"/>
      <c r="NJ240" s="187"/>
      <c r="NK240" s="187"/>
      <c r="NL240" s="187"/>
      <c r="NM240" s="187"/>
      <c r="NN240" s="187"/>
      <c r="NO240" s="187"/>
      <c r="NP240" s="187"/>
      <c r="NQ240" s="187"/>
      <c r="NR240" s="187"/>
      <c r="NS240" s="187"/>
      <c r="NT240" s="187"/>
      <c r="NU240" s="187"/>
      <c r="NV240" s="187"/>
      <c r="NW240" s="187"/>
      <c r="NX240" s="187"/>
      <c r="NY240" s="187"/>
      <c r="NZ240" s="187"/>
      <c r="OA240" s="187"/>
      <c r="OB240" s="187"/>
      <c r="OC240" s="187"/>
      <c r="OD240" s="187"/>
      <c r="OE240" s="187"/>
      <c r="OF240" s="187"/>
      <c r="OG240" s="187"/>
      <c r="OH240" s="187"/>
      <c r="OI240" s="187"/>
      <c r="OJ240" s="187"/>
      <c r="OK240" s="187"/>
      <c r="OL240" s="187"/>
      <c r="OM240" s="187"/>
      <c r="ON240" s="187"/>
      <c r="OO240" s="187"/>
      <c r="OP240" s="187"/>
      <c r="OQ240" s="187"/>
      <c r="OR240" s="187"/>
      <c r="OS240" s="187"/>
      <c r="OT240" s="187"/>
      <c r="OU240" s="187"/>
      <c r="OV240" s="187"/>
      <c r="OW240" s="187"/>
      <c r="OX240" s="187"/>
      <c r="OY240" s="187"/>
      <c r="OZ240" s="187"/>
      <c r="PA240" s="187"/>
      <c r="PB240" s="187"/>
      <c r="PC240" s="187"/>
      <c r="PD240" s="187"/>
      <c r="PE240" s="187"/>
      <c r="PF240" s="187"/>
      <c r="PG240" s="187"/>
      <c r="PH240" s="187"/>
      <c r="PI240" s="187"/>
      <c r="PJ240" s="187"/>
      <c r="PK240" s="187"/>
      <c r="PL240" s="187"/>
      <c r="PM240" s="187"/>
      <c r="PN240" s="187"/>
      <c r="PO240" s="187"/>
      <c r="PP240" s="187"/>
      <c r="PQ240" s="187"/>
      <c r="PR240" s="187"/>
      <c r="PS240" s="187"/>
      <c r="PT240" s="187"/>
      <c r="PU240" s="187"/>
      <c r="PV240" s="187"/>
      <c r="PW240" s="187"/>
      <c r="PX240" s="187"/>
      <c r="PY240" s="187"/>
      <c r="PZ240" s="187"/>
      <c r="QA240" s="187"/>
      <c r="QB240" s="187"/>
      <c r="QC240" s="187"/>
      <c r="QD240" s="187"/>
      <c r="QE240" s="187"/>
      <c r="QF240" s="187"/>
      <c r="QG240" s="187"/>
      <c r="QH240" s="187"/>
      <c r="QI240" s="187"/>
      <c r="QJ240" s="187"/>
      <c r="QK240" s="187"/>
      <c r="QL240" s="187"/>
      <c r="QM240" s="187"/>
      <c r="QN240" s="187"/>
      <c r="QO240" s="187"/>
      <c r="QP240" s="187"/>
      <c r="QQ240" s="187"/>
      <c r="QR240" s="187"/>
      <c r="QS240" s="187"/>
      <c r="QT240" s="187"/>
      <c r="QU240" s="187"/>
      <c r="QV240" s="187"/>
      <c r="QW240" s="187"/>
      <c r="QX240" s="187"/>
      <c r="QY240" s="187"/>
      <c r="QZ240" s="187"/>
      <c r="RA240" s="187"/>
      <c r="RB240" s="187"/>
      <c r="RC240" s="187"/>
      <c r="RD240" s="187"/>
      <c r="RE240" s="187"/>
      <c r="RF240" s="187"/>
      <c r="RG240" s="187"/>
      <c r="RH240" s="187"/>
      <c r="RI240" s="187"/>
      <c r="RJ240" s="187"/>
      <c r="RK240" s="187"/>
      <c r="RL240" s="187"/>
      <c r="RM240" s="187"/>
      <c r="RN240" s="187"/>
      <c r="RO240" s="187"/>
      <c r="RP240" s="187"/>
      <c r="RQ240" s="187"/>
      <c r="RR240" s="187"/>
      <c r="RS240" s="187"/>
      <c r="RT240" s="187"/>
      <c r="RU240" s="187"/>
      <c r="RV240" s="187"/>
      <c r="RW240" s="187"/>
      <c r="RX240" s="187"/>
      <c r="RY240" s="187"/>
      <c r="RZ240" s="187"/>
      <c r="SA240" s="187"/>
      <c r="SB240" s="187"/>
      <c r="SC240" s="187"/>
      <c r="SD240" s="187"/>
      <c r="SE240" s="187"/>
      <c r="SF240" s="187"/>
      <c r="SG240" s="187"/>
      <c r="SH240" s="187"/>
      <c r="SI240" s="187"/>
      <c r="SJ240" s="187"/>
      <c r="SK240" s="187"/>
      <c r="SL240" s="187"/>
      <c r="SM240" s="187"/>
      <c r="SN240" s="187"/>
      <c r="SO240" s="187"/>
      <c r="SP240" s="187"/>
      <c r="SQ240" s="187"/>
      <c r="SR240" s="187"/>
      <c r="SS240" s="187"/>
      <c r="ST240" s="187"/>
      <c r="SU240" s="187"/>
      <c r="SV240" s="187"/>
      <c r="SW240" s="187"/>
      <c r="SX240" s="187"/>
      <c r="SY240" s="187"/>
      <c r="SZ240" s="187"/>
      <c r="TA240" s="187"/>
      <c r="TB240" s="187"/>
      <c r="TC240" s="187"/>
      <c r="TD240" s="187"/>
      <c r="TE240" s="187"/>
      <c r="TF240" s="187"/>
      <c r="TG240" s="187"/>
      <c r="TH240" s="187"/>
      <c r="TI240" s="187"/>
      <c r="TJ240" s="187"/>
      <c r="TK240" s="187"/>
      <c r="TL240" s="187"/>
      <c r="TM240" s="187"/>
      <c r="TN240" s="187"/>
      <c r="TO240" s="187"/>
      <c r="TP240" s="187"/>
      <c r="TQ240" s="187"/>
      <c r="TR240" s="187"/>
      <c r="TS240" s="187"/>
      <c r="TT240" s="187"/>
      <c r="TU240" s="187"/>
      <c r="TV240" s="187"/>
      <c r="TW240" s="187"/>
      <c r="TX240" s="187"/>
      <c r="TY240" s="187"/>
      <c r="TZ240" s="187"/>
      <c r="UA240" s="187"/>
      <c r="UB240" s="187"/>
      <c r="UC240" s="187"/>
      <c r="UD240" s="187"/>
      <c r="UE240" s="187"/>
      <c r="UF240" s="187"/>
      <c r="UG240" s="187"/>
      <c r="UH240" s="187"/>
      <c r="UI240" s="187"/>
      <c r="UJ240" s="187"/>
      <c r="UK240" s="187"/>
      <c r="UL240" s="187"/>
      <c r="UM240" s="187"/>
      <c r="UN240" s="187"/>
      <c r="UO240" s="187"/>
      <c r="UP240" s="187"/>
      <c r="UQ240" s="187"/>
      <c r="UR240" s="187"/>
      <c r="US240" s="187"/>
      <c r="UT240" s="187"/>
      <c r="UU240" s="187"/>
      <c r="UV240" s="187"/>
      <c r="UW240" s="187"/>
      <c r="UX240" s="187"/>
      <c r="UY240" s="187"/>
      <c r="UZ240" s="187"/>
      <c r="VA240" s="187"/>
      <c r="VB240" s="187"/>
      <c r="VC240" s="187"/>
      <c r="VD240" s="187"/>
      <c r="VE240" s="187"/>
      <c r="VF240" s="187"/>
      <c r="VG240" s="187"/>
      <c r="VH240" s="187"/>
      <c r="VI240" s="187"/>
      <c r="VJ240" s="187"/>
      <c r="VK240" s="187"/>
      <c r="VL240" s="187"/>
      <c r="VM240" s="187"/>
      <c r="VN240" s="187"/>
      <c r="VO240" s="187"/>
      <c r="VP240" s="187"/>
      <c r="VQ240" s="187"/>
      <c r="VR240" s="187"/>
      <c r="VS240" s="187"/>
      <c r="VT240" s="187"/>
      <c r="VU240" s="187"/>
      <c r="VV240" s="187"/>
      <c r="VW240" s="187"/>
      <c r="VX240" s="187"/>
      <c r="VY240" s="187"/>
      <c r="VZ240" s="187"/>
      <c r="WA240" s="187"/>
      <c r="WB240" s="187"/>
      <c r="WC240" s="187"/>
      <c r="WD240" s="187"/>
      <c r="WE240" s="187"/>
      <c r="WF240" s="187"/>
      <c r="WG240" s="187"/>
      <c r="WH240" s="187"/>
      <c r="WI240" s="187"/>
      <c r="WJ240" s="187"/>
      <c r="WK240" s="187"/>
      <c r="WL240" s="187"/>
      <c r="WM240" s="187"/>
      <c r="WN240" s="187"/>
      <c r="WO240" s="187"/>
      <c r="WP240" s="187"/>
      <c r="WQ240" s="187"/>
      <c r="WR240" s="187"/>
      <c r="WS240" s="187"/>
      <c r="WT240" s="187"/>
      <c r="WU240" s="187"/>
      <c r="WV240" s="187"/>
      <c r="WW240" s="187"/>
      <c r="WX240" s="187"/>
      <c r="WY240" s="187"/>
      <c r="WZ240" s="187"/>
      <c r="XA240" s="187"/>
      <c r="XB240" s="187"/>
      <c r="XC240" s="187"/>
      <c r="XD240" s="187"/>
      <c r="XE240" s="187"/>
      <c r="XF240" s="187"/>
      <c r="XG240" s="187"/>
      <c r="XH240" s="187"/>
      <c r="XI240" s="187"/>
      <c r="XJ240" s="187"/>
      <c r="XK240" s="187"/>
      <c r="XL240" s="187"/>
      <c r="XM240" s="187"/>
      <c r="XN240" s="187"/>
      <c r="XO240" s="187"/>
      <c r="XP240" s="187"/>
      <c r="XQ240" s="187"/>
      <c r="XR240" s="187"/>
      <c r="XS240" s="187"/>
      <c r="XT240" s="187"/>
      <c r="XU240" s="187"/>
      <c r="XV240" s="187"/>
      <c r="XW240" s="187"/>
      <c r="XX240" s="187"/>
      <c r="XY240" s="187"/>
      <c r="XZ240" s="187"/>
      <c r="YA240" s="187"/>
      <c r="YB240" s="187"/>
      <c r="YC240" s="187"/>
      <c r="YD240" s="187"/>
      <c r="YE240" s="187"/>
      <c r="YF240" s="187"/>
      <c r="YG240" s="187"/>
      <c r="YH240" s="187"/>
      <c r="YI240" s="187"/>
      <c r="YJ240" s="187"/>
      <c r="YK240" s="187"/>
      <c r="YL240" s="187"/>
      <c r="YM240" s="187"/>
      <c r="YN240" s="187"/>
      <c r="YO240" s="187"/>
      <c r="YP240" s="187"/>
      <c r="YQ240" s="187"/>
      <c r="YR240" s="187"/>
      <c r="YS240" s="187"/>
      <c r="YT240" s="187"/>
      <c r="YU240" s="187"/>
      <c r="YV240" s="187"/>
      <c r="YW240" s="187"/>
      <c r="YX240" s="187"/>
      <c r="YY240" s="187"/>
      <c r="YZ240" s="187"/>
      <c r="ZA240" s="187"/>
      <c r="ZB240" s="187"/>
      <c r="ZC240" s="187"/>
      <c r="ZD240" s="187"/>
      <c r="ZE240" s="187"/>
      <c r="ZF240" s="187"/>
      <c r="ZG240" s="187"/>
      <c r="ZH240" s="187"/>
      <c r="ZI240" s="187"/>
      <c r="ZJ240" s="187"/>
      <c r="ZK240" s="187"/>
      <c r="ZL240" s="187"/>
      <c r="ZM240" s="187"/>
      <c r="ZN240" s="187"/>
      <c r="ZO240" s="187"/>
      <c r="ZP240" s="187"/>
      <c r="ZQ240" s="187"/>
      <c r="ZR240" s="187"/>
      <c r="ZS240" s="187"/>
      <c r="ZT240" s="187"/>
      <c r="ZU240" s="187"/>
      <c r="ZV240" s="187"/>
      <c r="ZW240" s="187"/>
      <c r="ZX240" s="187"/>
      <c r="ZY240" s="187"/>
      <c r="ZZ240" s="187"/>
      <c r="AAA240" s="187"/>
      <c r="AAB240" s="187"/>
      <c r="AAC240" s="187"/>
      <c r="AAD240" s="187"/>
      <c r="AAE240" s="187"/>
      <c r="AAF240" s="187"/>
      <c r="AAG240" s="187"/>
      <c r="AAH240" s="187"/>
      <c r="AAI240" s="187"/>
      <c r="AAJ240" s="187"/>
      <c r="AAK240" s="187"/>
      <c r="AAL240" s="187"/>
      <c r="AAM240" s="187"/>
      <c r="AAN240" s="187"/>
      <c r="AAO240" s="187"/>
      <c r="AAP240" s="187"/>
      <c r="AAQ240" s="187"/>
      <c r="AAR240" s="187"/>
      <c r="AAS240" s="187"/>
      <c r="AAT240" s="187"/>
      <c r="AAU240" s="187"/>
      <c r="AAV240" s="187"/>
      <c r="AAW240" s="187"/>
      <c r="AAX240" s="187"/>
      <c r="AAY240" s="187"/>
      <c r="AAZ240" s="187"/>
      <c r="ABA240" s="187"/>
      <c r="ABB240" s="187"/>
      <c r="ABC240" s="187"/>
      <c r="ABD240" s="187"/>
      <c r="ABE240" s="187"/>
      <c r="ABF240" s="187"/>
      <c r="ABG240" s="187"/>
      <c r="ABH240" s="187"/>
      <c r="ABI240" s="187"/>
      <c r="ABJ240" s="187"/>
      <c r="ABK240" s="187"/>
      <c r="ABL240" s="187"/>
      <c r="ABM240" s="187"/>
      <c r="ABN240" s="187"/>
      <c r="ABO240" s="187"/>
      <c r="ABP240" s="187"/>
      <c r="ABQ240" s="187"/>
      <c r="ABR240" s="187"/>
      <c r="ABS240" s="187"/>
      <c r="ABT240" s="187"/>
      <c r="ABU240" s="187"/>
      <c r="ABV240" s="187"/>
      <c r="ABW240" s="187"/>
      <c r="ABX240" s="187"/>
      <c r="ABY240" s="187"/>
      <c r="ABZ240" s="187"/>
      <c r="ACA240" s="187"/>
      <c r="ACB240" s="187"/>
      <c r="ACC240" s="187"/>
      <c r="ACD240" s="187"/>
      <c r="ACE240" s="187"/>
      <c r="ACF240" s="187"/>
      <c r="ACG240" s="187"/>
      <c r="ACH240" s="187"/>
      <c r="ACI240" s="187"/>
      <c r="ACJ240" s="187"/>
      <c r="ACK240" s="187"/>
      <c r="ACL240" s="187"/>
      <c r="ACM240" s="187"/>
      <c r="ACN240" s="187"/>
      <c r="ACO240" s="187"/>
      <c r="ACP240" s="187"/>
      <c r="ACQ240" s="187"/>
      <c r="ACR240" s="187"/>
      <c r="ACS240" s="187"/>
      <c r="ACT240" s="187"/>
      <c r="ACU240" s="187"/>
      <c r="ACV240" s="187"/>
      <c r="ACW240" s="187"/>
      <c r="ACX240" s="187"/>
      <c r="ACY240" s="187"/>
      <c r="ACZ240" s="187"/>
      <c r="ADA240" s="187"/>
      <c r="ADB240" s="187"/>
      <c r="ADC240" s="187"/>
      <c r="ADD240" s="187"/>
      <c r="ADE240" s="187"/>
      <c r="ADF240" s="187"/>
      <c r="ADG240" s="187"/>
      <c r="ADH240" s="187"/>
      <c r="ADI240" s="187"/>
      <c r="ADJ240" s="187"/>
      <c r="ADK240" s="187"/>
      <c r="ADL240" s="187"/>
      <c r="ADM240" s="187"/>
      <c r="ADN240" s="187"/>
      <c r="ADO240" s="187"/>
      <c r="ADP240" s="187"/>
      <c r="ADQ240" s="187"/>
      <c r="ADR240" s="187"/>
      <c r="ADS240" s="187"/>
      <c r="ADT240" s="187"/>
      <c r="ADU240" s="187"/>
      <c r="ADV240" s="187"/>
      <c r="ADW240" s="187"/>
      <c r="ADX240" s="187"/>
      <c r="ADY240" s="187"/>
      <c r="ADZ240" s="187"/>
      <c r="AEA240" s="187"/>
      <c r="AEB240" s="187"/>
      <c r="AEC240" s="187"/>
      <c r="AED240" s="187"/>
      <c r="AEE240" s="187"/>
      <c r="AEF240" s="187"/>
      <c r="AEG240" s="187"/>
      <c r="AEH240" s="187"/>
      <c r="AEI240" s="187"/>
      <c r="AEJ240" s="187"/>
      <c r="AEK240" s="187"/>
      <c r="AEL240" s="187"/>
      <c r="AEM240" s="187"/>
      <c r="AEN240" s="187"/>
      <c r="AEO240" s="187"/>
      <c r="AEP240" s="187"/>
      <c r="AEQ240" s="187"/>
      <c r="AER240" s="187"/>
      <c r="AES240" s="187"/>
      <c r="AET240" s="187"/>
      <c r="AEU240" s="187"/>
      <c r="AEV240" s="187"/>
      <c r="AEW240" s="187"/>
      <c r="AEX240" s="187"/>
      <c r="AEY240" s="187"/>
      <c r="AEZ240" s="187"/>
      <c r="AFA240" s="187"/>
      <c r="AFB240" s="187"/>
      <c r="AFC240" s="187"/>
      <c r="AFD240" s="187"/>
      <c r="AFE240" s="187"/>
      <c r="AFF240" s="187"/>
      <c r="AFG240" s="187"/>
      <c r="AFH240" s="187"/>
      <c r="AFI240" s="187"/>
      <c r="AFJ240" s="187"/>
      <c r="AFK240" s="187"/>
      <c r="AFL240" s="187"/>
      <c r="AFM240" s="187"/>
      <c r="AFN240" s="187"/>
      <c r="AFO240" s="187"/>
      <c r="AFP240" s="187"/>
      <c r="AFQ240" s="187"/>
      <c r="AFR240" s="187"/>
      <c r="AFS240" s="187"/>
      <c r="AFT240" s="187"/>
      <c r="AFU240" s="187"/>
      <c r="AFV240" s="187"/>
      <c r="AFW240" s="187"/>
      <c r="AFX240" s="187"/>
      <c r="AFY240" s="187"/>
      <c r="AFZ240" s="187"/>
      <c r="AGA240" s="187"/>
      <c r="AGB240" s="187"/>
      <c r="AGC240" s="187"/>
      <c r="AGD240" s="187"/>
      <c r="AGE240" s="187"/>
      <c r="AGF240" s="187"/>
      <c r="AGG240" s="187"/>
      <c r="AGH240" s="187"/>
      <c r="AGI240" s="187"/>
      <c r="AGJ240" s="187"/>
      <c r="AGK240" s="187"/>
      <c r="AGL240" s="187"/>
      <c r="AGM240" s="187"/>
      <c r="AGN240" s="187"/>
      <c r="AGO240" s="187"/>
      <c r="AGP240" s="187"/>
      <c r="AGQ240" s="187"/>
      <c r="AGR240" s="187"/>
      <c r="AGS240" s="187"/>
      <c r="AGT240" s="187"/>
      <c r="AGU240" s="187"/>
      <c r="AGV240" s="187"/>
      <c r="AGW240" s="187"/>
      <c r="AGX240" s="187"/>
      <c r="AGY240" s="187"/>
      <c r="AGZ240" s="187"/>
      <c r="AHA240" s="187"/>
      <c r="AHB240" s="187"/>
      <c r="AHC240" s="187"/>
      <c r="AHD240" s="187"/>
      <c r="AHE240" s="187"/>
      <c r="AHF240" s="187"/>
      <c r="AHG240" s="187"/>
      <c r="AHH240" s="187"/>
      <c r="AHI240" s="187"/>
      <c r="AHJ240" s="187"/>
      <c r="AHK240" s="187"/>
      <c r="AHL240" s="187"/>
      <c r="AHM240" s="187"/>
      <c r="AHN240" s="187"/>
      <c r="AHO240" s="187"/>
      <c r="AHP240" s="187"/>
      <c r="AHQ240" s="187"/>
      <c r="AHR240" s="187"/>
      <c r="AHS240" s="187"/>
      <c r="AHT240" s="187"/>
      <c r="AHU240" s="187"/>
      <c r="AHV240" s="187"/>
      <c r="AHW240" s="187"/>
      <c r="AHX240" s="187"/>
      <c r="AHY240" s="187"/>
      <c r="AHZ240" s="187"/>
      <c r="AIA240" s="187"/>
      <c r="AIB240" s="187"/>
      <c r="AIC240" s="187"/>
      <c r="AID240" s="187"/>
      <c r="AIE240" s="187"/>
      <c r="AIF240" s="187"/>
      <c r="AIG240" s="187"/>
      <c r="AIH240" s="187"/>
      <c r="AII240" s="187"/>
      <c r="AIJ240" s="187"/>
      <c r="AIK240" s="187"/>
      <c r="AIL240" s="187"/>
      <c r="AIM240" s="187"/>
      <c r="AIN240" s="187"/>
      <c r="AIO240" s="187"/>
      <c r="AIP240" s="187"/>
      <c r="AIQ240" s="187"/>
      <c r="AIR240" s="187"/>
      <c r="AIS240" s="187"/>
      <c r="AIT240" s="187"/>
      <c r="AIU240" s="187"/>
      <c r="AIV240" s="187"/>
      <c r="AIW240" s="187"/>
      <c r="AIX240" s="187"/>
      <c r="AIY240" s="187"/>
      <c r="AIZ240" s="187"/>
      <c r="AJA240" s="187"/>
      <c r="AJB240" s="187"/>
      <c r="AJC240" s="187"/>
      <c r="AJD240" s="187"/>
      <c r="AJE240" s="187"/>
      <c r="AJF240" s="187"/>
      <c r="AJG240" s="187"/>
      <c r="AJH240" s="187"/>
      <c r="AJI240" s="187"/>
      <c r="AJJ240" s="187"/>
      <c r="AJK240" s="187"/>
      <c r="AJL240" s="187"/>
      <c r="AJM240" s="187"/>
      <c r="AJN240" s="187"/>
      <c r="AJO240" s="187"/>
      <c r="AJP240" s="187"/>
      <c r="AJQ240" s="187"/>
      <c r="AJR240" s="187"/>
      <c r="AJS240" s="187"/>
      <c r="AJT240" s="187"/>
      <c r="AJU240" s="187"/>
      <c r="AJV240" s="187"/>
      <c r="AJW240" s="187"/>
      <c r="AJX240" s="187"/>
      <c r="AJY240" s="187"/>
      <c r="AJZ240" s="187"/>
      <c r="AKA240" s="187"/>
      <c r="AKB240" s="187"/>
      <c r="AKC240" s="187"/>
      <c r="AKD240" s="187"/>
      <c r="AKE240" s="187"/>
      <c r="AKF240" s="187"/>
      <c r="AKG240" s="187"/>
      <c r="AKH240" s="187"/>
      <c r="AKI240" s="187"/>
      <c r="AKJ240" s="187"/>
      <c r="AKK240" s="187"/>
      <c r="AKL240" s="187"/>
      <c r="AKM240" s="187"/>
      <c r="AKN240" s="187"/>
      <c r="AKO240" s="187"/>
      <c r="AKP240" s="187"/>
      <c r="AKQ240" s="187"/>
      <c r="AKR240" s="187"/>
      <c r="AKS240" s="187"/>
      <c r="AKT240" s="187"/>
      <c r="AKU240" s="187"/>
      <c r="AKV240" s="187"/>
      <c r="AKW240" s="187"/>
      <c r="AKX240" s="187"/>
      <c r="AKY240" s="187"/>
      <c r="AKZ240" s="187"/>
      <c r="ALA240" s="187"/>
      <c r="ALB240" s="187"/>
      <c r="ALC240" s="187"/>
      <c r="ALD240" s="187"/>
      <c r="ALE240" s="187"/>
      <c r="ALF240" s="187"/>
      <c r="ALG240" s="187"/>
      <c r="ALH240" s="187"/>
      <c r="ALI240" s="187"/>
      <c r="ALJ240" s="187"/>
      <c r="ALK240" s="187"/>
      <c r="ALL240" s="187"/>
      <c r="ALM240" s="187"/>
      <c r="ALN240" s="187"/>
      <c r="ALO240" s="187"/>
      <c r="ALP240" s="187"/>
      <c r="ALQ240" s="187"/>
      <c r="ALR240" s="187"/>
      <c r="ALS240" s="187"/>
      <c r="ALT240" s="187"/>
      <c r="ALU240" s="187"/>
      <c r="ALV240" s="187"/>
      <c r="ALW240" s="187"/>
      <c r="ALX240" s="187"/>
      <c r="ALY240" s="187"/>
      <c r="ALZ240" s="187"/>
      <c r="AMA240" s="187"/>
      <c r="AMB240" s="187"/>
      <c r="AMC240" s="187"/>
      <c r="AMD240" s="187"/>
      <c r="AME240" s="187"/>
      <c r="AMF240" s="187"/>
      <c r="AMG240" s="187"/>
      <c r="AMH240" s="187"/>
      <c r="AMI240" s="187"/>
      <c r="AMJ240" s="187"/>
      <c r="AMK240" s="187"/>
      <c r="AML240" s="187"/>
      <c r="AMM240" s="187"/>
      <c r="AMN240" s="187"/>
      <c r="AMO240" s="187"/>
      <c r="AMP240" s="187"/>
      <c r="AMQ240" s="187"/>
      <c r="AMR240" s="187"/>
      <c r="AMS240" s="187"/>
      <c r="AMT240" s="187"/>
      <c r="AMU240" s="187"/>
      <c r="AMV240" s="187"/>
      <c r="AMW240" s="187"/>
      <c r="AMX240" s="187"/>
      <c r="AMY240" s="187"/>
      <c r="AMZ240" s="187"/>
      <c r="ANA240" s="187"/>
      <c r="ANB240" s="187"/>
      <c r="ANC240" s="187"/>
      <c r="AND240" s="187"/>
      <c r="ANE240" s="187"/>
      <c r="ANF240" s="187"/>
      <c r="ANG240" s="187"/>
      <c r="ANH240" s="187"/>
      <c r="ANI240" s="187"/>
      <c r="ANJ240" s="187"/>
      <c r="ANK240" s="187"/>
      <c r="ANL240" s="187"/>
      <c r="ANM240" s="187"/>
      <c r="ANN240" s="187"/>
      <c r="ANO240" s="187"/>
      <c r="ANP240" s="187"/>
      <c r="ANQ240" s="187"/>
      <c r="ANR240" s="187"/>
      <c r="ANS240" s="187"/>
      <c r="ANT240" s="187"/>
      <c r="ANU240" s="187"/>
      <c r="ANV240" s="187"/>
      <c r="ANW240" s="187"/>
      <c r="ANX240" s="187"/>
      <c r="ANY240" s="187"/>
      <c r="ANZ240" s="187"/>
      <c r="AOA240" s="187"/>
      <c r="AOB240" s="187"/>
      <c r="AOC240" s="187"/>
      <c r="AOD240" s="187"/>
      <c r="AOE240" s="187"/>
      <c r="AOF240" s="187"/>
      <c r="AOG240" s="187"/>
      <c r="AOH240" s="187"/>
      <c r="AOI240" s="187"/>
      <c r="AOJ240" s="187"/>
      <c r="AOK240" s="187"/>
      <c r="AOL240" s="187"/>
      <c r="AOM240" s="187"/>
      <c r="AON240" s="187"/>
      <c r="AOO240" s="187"/>
      <c r="AOP240" s="187"/>
      <c r="AOQ240" s="187"/>
      <c r="AOR240" s="187"/>
      <c r="AOS240" s="187"/>
      <c r="AOT240" s="187"/>
      <c r="AOU240" s="187"/>
      <c r="AOV240" s="187"/>
      <c r="AOW240" s="187"/>
      <c r="AOX240" s="187"/>
      <c r="AOY240" s="187"/>
      <c r="AOZ240" s="187"/>
      <c r="APA240" s="187"/>
      <c r="APB240" s="187"/>
      <c r="APC240" s="187"/>
      <c r="APD240" s="187"/>
      <c r="APE240" s="187"/>
      <c r="APF240" s="187"/>
      <c r="APG240" s="187"/>
      <c r="APH240" s="187"/>
      <c r="API240" s="187"/>
      <c r="APJ240" s="187"/>
      <c r="APK240" s="187"/>
      <c r="APL240" s="187"/>
      <c r="APM240" s="187"/>
      <c r="APN240" s="187"/>
      <c r="APO240" s="187"/>
      <c r="APP240" s="187"/>
      <c r="APQ240" s="187"/>
      <c r="APR240" s="187"/>
      <c r="APS240" s="187"/>
      <c r="APT240" s="187"/>
      <c r="APU240" s="187"/>
      <c r="APV240" s="187"/>
      <c r="APW240" s="187"/>
      <c r="APX240" s="187"/>
      <c r="APY240" s="187"/>
      <c r="APZ240" s="187"/>
      <c r="AQA240" s="187"/>
      <c r="AQB240" s="187"/>
      <c r="AQC240" s="187"/>
      <c r="AQD240" s="187"/>
      <c r="AQE240" s="187"/>
      <c r="AQF240" s="187"/>
      <c r="AQG240" s="187"/>
      <c r="AQH240" s="187"/>
      <c r="AQI240" s="187"/>
      <c r="AQJ240" s="187"/>
      <c r="AQK240" s="187"/>
      <c r="AQL240" s="187"/>
      <c r="AQM240" s="187"/>
      <c r="AQN240" s="187"/>
      <c r="AQO240" s="187"/>
      <c r="AQP240" s="187"/>
      <c r="AQQ240" s="187"/>
      <c r="AQR240" s="187"/>
      <c r="AQS240" s="187"/>
      <c r="AQT240" s="187"/>
      <c r="AQU240" s="187"/>
      <c r="AQV240" s="187"/>
      <c r="AQW240" s="187"/>
      <c r="AQX240" s="187"/>
      <c r="AQY240" s="187"/>
      <c r="AQZ240" s="187"/>
      <c r="ARA240" s="187"/>
      <c r="ARB240" s="187"/>
      <c r="ARC240" s="187"/>
      <c r="ARD240" s="187"/>
      <c r="ARE240" s="187"/>
      <c r="ARF240" s="187"/>
      <c r="ARG240" s="187"/>
      <c r="ARH240" s="187"/>
      <c r="ARI240" s="187"/>
      <c r="ARJ240" s="187"/>
      <c r="ARK240" s="187"/>
      <c r="ARL240" s="187"/>
      <c r="ARM240" s="187"/>
      <c r="ARN240" s="187"/>
      <c r="ARO240" s="187"/>
      <c r="ARP240" s="187"/>
      <c r="ARQ240" s="187"/>
      <c r="ARR240" s="187"/>
      <c r="ARS240" s="187"/>
      <c r="ART240" s="187"/>
      <c r="ARU240" s="187"/>
      <c r="ARV240" s="187"/>
      <c r="ARW240" s="187"/>
      <c r="ARX240" s="187"/>
      <c r="ARY240" s="187"/>
      <c r="ARZ240" s="187"/>
      <c r="ASA240" s="187"/>
      <c r="ASB240" s="187"/>
      <c r="ASC240" s="187"/>
      <c r="ASD240" s="187"/>
      <c r="ASE240" s="187"/>
      <c r="ASF240" s="187"/>
      <c r="ASG240" s="187"/>
      <c r="ASH240" s="187"/>
      <c r="ASI240" s="187"/>
      <c r="ASJ240" s="187"/>
      <c r="ASK240" s="187"/>
      <c r="ASL240" s="187"/>
      <c r="ASM240" s="187"/>
      <c r="ASN240" s="187"/>
      <c r="ASO240" s="187"/>
      <c r="ASP240" s="187"/>
      <c r="ASQ240" s="187"/>
      <c r="ASR240" s="187"/>
      <c r="ASS240" s="187"/>
      <c r="AST240" s="187"/>
      <c r="ASU240" s="187"/>
      <c r="ASV240" s="187"/>
      <c r="ASW240" s="187"/>
      <c r="ASX240" s="187"/>
      <c r="ASY240" s="187"/>
      <c r="ASZ240" s="187"/>
      <c r="ATA240" s="187"/>
      <c r="ATB240" s="187"/>
      <c r="ATC240" s="187"/>
      <c r="ATD240" s="187"/>
      <c r="ATE240" s="187"/>
      <c r="ATF240" s="187"/>
      <c r="ATG240" s="187"/>
      <c r="ATH240" s="187"/>
      <c r="ATI240" s="187"/>
      <c r="ATJ240" s="187"/>
      <c r="ATK240" s="187"/>
      <c r="ATL240" s="187"/>
      <c r="ATM240" s="187"/>
      <c r="ATN240" s="187"/>
      <c r="ATO240" s="187"/>
      <c r="ATP240" s="187"/>
      <c r="ATQ240" s="187"/>
      <c r="ATR240" s="187"/>
      <c r="ATS240" s="187"/>
      <c r="ATT240" s="187"/>
      <c r="ATU240" s="187"/>
      <c r="ATV240" s="187"/>
      <c r="ATW240" s="187"/>
      <c r="ATX240" s="187"/>
      <c r="ATY240" s="187"/>
      <c r="ATZ240" s="187"/>
      <c r="AUA240" s="187"/>
      <c r="AUB240" s="187"/>
      <c r="AUC240" s="187"/>
      <c r="AUD240" s="187"/>
      <c r="AUE240" s="187"/>
      <c r="AUF240" s="187"/>
      <c r="AUG240" s="187"/>
      <c r="AUH240" s="187"/>
      <c r="AUI240" s="187"/>
      <c r="AUJ240" s="187"/>
      <c r="AUK240" s="187"/>
      <c r="AUL240" s="187"/>
      <c r="AUM240" s="187"/>
      <c r="AUN240" s="187"/>
      <c r="AUO240" s="187"/>
      <c r="AUP240" s="187"/>
      <c r="AUQ240" s="187"/>
      <c r="AUR240" s="187"/>
      <c r="AUS240" s="187"/>
      <c r="AUT240" s="187"/>
      <c r="AUU240" s="187"/>
      <c r="AUV240" s="187"/>
      <c r="AUW240" s="187"/>
      <c r="AUX240" s="187"/>
      <c r="AUY240" s="187"/>
      <c r="AUZ240" s="187"/>
      <c r="AVA240" s="187"/>
      <c r="AVB240" s="187"/>
      <c r="AVC240" s="187"/>
      <c r="AVD240" s="187"/>
      <c r="AVE240" s="187"/>
      <c r="AVF240" s="187"/>
      <c r="AVG240" s="187"/>
      <c r="AVH240" s="187"/>
      <c r="AVI240" s="187"/>
      <c r="AVJ240" s="187"/>
      <c r="AVK240" s="187"/>
      <c r="AVL240" s="187"/>
      <c r="AVM240" s="187"/>
      <c r="AVN240" s="187"/>
      <c r="AVO240" s="187"/>
      <c r="AVP240" s="187"/>
      <c r="AVQ240" s="187"/>
      <c r="AVR240" s="187"/>
      <c r="AVS240" s="187"/>
      <c r="AVT240" s="187"/>
      <c r="AVU240" s="187"/>
      <c r="AVV240" s="187"/>
      <c r="AVW240" s="187"/>
      <c r="AVX240" s="187"/>
      <c r="AVY240" s="187"/>
      <c r="AVZ240" s="187"/>
      <c r="AWA240" s="187"/>
      <c r="AWB240" s="187"/>
      <c r="AWC240" s="187"/>
      <c r="AWD240" s="187"/>
      <c r="AWE240" s="187"/>
      <c r="AWF240" s="187"/>
      <c r="AWG240" s="187"/>
      <c r="AWH240" s="187"/>
      <c r="AWI240" s="187"/>
      <c r="AWJ240" s="187"/>
      <c r="AWK240" s="187"/>
      <c r="AWL240" s="187"/>
      <c r="AWM240" s="187"/>
      <c r="AWN240" s="187"/>
      <c r="AWO240" s="187"/>
      <c r="AWP240" s="187"/>
      <c r="AWQ240" s="187"/>
      <c r="AWR240" s="187"/>
      <c r="AWS240" s="187"/>
      <c r="AWT240" s="187"/>
      <c r="AWU240" s="187"/>
      <c r="AWV240" s="187"/>
      <c r="AWW240" s="187"/>
      <c r="AWX240" s="187"/>
      <c r="AWY240" s="187"/>
      <c r="AWZ240" s="187"/>
      <c r="AXA240" s="187"/>
      <c r="AXB240" s="187"/>
      <c r="AXC240" s="187"/>
      <c r="AXD240" s="187"/>
      <c r="AXE240" s="187"/>
      <c r="AXF240" s="187"/>
      <c r="AXG240" s="187"/>
      <c r="AXH240" s="187"/>
      <c r="AXI240" s="187"/>
      <c r="AXJ240" s="187"/>
      <c r="AXK240" s="187"/>
      <c r="AXL240" s="187"/>
      <c r="AXM240" s="187"/>
      <c r="AXN240" s="187"/>
      <c r="AXO240" s="187"/>
      <c r="AXP240" s="187"/>
      <c r="AXQ240" s="187"/>
      <c r="AXR240" s="187"/>
      <c r="AXS240" s="187"/>
      <c r="AXT240" s="187"/>
      <c r="AXU240" s="187"/>
      <c r="AXV240" s="187"/>
      <c r="AXW240" s="187"/>
      <c r="AXX240" s="187"/>
      <c r="AXY240" s="187"/>
      <c r="AXZ240" s="187"/>
      <c r="AYA240" s="187"/>
      <c r="AYB240" s="187"/>
      <c r="AYC240" s="187"/>
      <c r="AYD240" s="187"/>
      <c r="AYE240" s="187"/>
      <c r="AYF240" s="187"/>
      <c r="AYG240" s="187"/>
      <c r="AYH240" s="187"/>
      <c r="AYI240" s="187"/>
      <c r="AYJ240" s="187"/>
      <c r="AYK240" s="187"/>
      <c r="AYL240" s="187"/>
      <c r="AYM240" s="187"/>
      <c r="AYN240" s="187"/>
      <c r="AYO240" s="187"/>
      <c r="AYP240" s="187"/>
      <c r="AYQ240" s="187"/>
      <c r="AYR240" s="187"/>
      <c r="AYS240" s="187"/>
      <c r="AYT240" s="187"/>
      <c r="AYU240" s="187"/>
      <c r="AYV240" s="187"/>
      <c r="AYW240" s="187"/>
      <c r="AYX240" s="187"/>
      <c r="AYY240" s="187"/>
      <c r="AYZ240" s="187"/>
      <c r="AZA240" s="187"/>
      <c r="AZB240" s="187"/>
      <c r="AZC240" s="187"/>
      <c r="AZD240" s="187"/>
      <c r="AZE240" s="187"/>
      <c r="AZF240" s="187"/>
      <c r="AZG240" s="187"/>
      <c r="AZH240" s="187"/>
      <c r="AZI240" s="187"/>
      <c r="AZJ240" s="187"/>
      <c r="AZK240" s="187"/>
      <c r="AZL240" s="187"/>
      <c r="AZM240" s="187"/>
      <c r="AZN240" s="187"/>
      <c r="AZO240" s="187"/>
      <c r="AZP240" s="187"/>
      <c r="AZQ240" s="187"/>
      <c r="AZR240" s="187"/>
      <c r="AZS240" s="187"/>
      <c r="AZT240" s="187"/>
      <c r="AZU240" s="187"/>
      <c r="AZV240" s="187"/>
      <c r="AZW240" s="187"/>
      <c r="AZX240" s="187"/>
      <c r="AZY240" s="187"/>
      <c r="AZZ240" s="187"/>
      <c r="BAA240" s="187"/>
      <c r="BAB240" s="187"/>
      <c r="BAC240" s="187"/>
      <c r="BAD240" s="187"/>
      <c r="BAE240" s="187"/>
      <c r="BAF240" s="187"/>
      <c r="BAG240" s="187"/>
      <c r="BAH240" s="187"/>
      <c r="BAI240" s="187"/>
      <c r="BAJ240" s="187"/>
      <c r="BAK240" s="187"/>
      <c r="BAL240" s="187"/>
      <c r="BAM240" s="187"/>
      <c r="BAN240" s="187"/>
      <c r="BAO240" s="187"/>
      <c r="BAP240" s="187"/>
      <c r="BAQ240" s="187"/>
      <c r="BAR240" s="187"/>
      <c r="BAS240" s="187"/>
      <c r="BAT240" s="187"/>
      <c r="BAU240" s="187"/>
      <c r="BAV240" s="187"/>
      <c r="BAW240" s="187"/>
      <c r="BAX240" s="187"/>
      <c r="BAY240" s="187"/>
      <c r="BAZ240" s="187"/>
      <c r="BBA240" s="187"/>
      <c r="BBB240" s="187"/>
      <c r="BBC240" s="187"/>
      <c r="BBD240" s="187"/>
      <c r="BBE240" s="187"/>
      <c r="BBF240" s="187"/>
      <c r="BBG240" s="187"/>
      <c r="BBH240" s="187"/>
      <c r="BBI240" s="187"/>
      <c r="BBJ240" s="187"/>
      <c r="BBK240" s="187"/>
      <c r="BBL240" s="187"/>
      <c r="BBM240" s="187"/>
      <c r="BBN240" s="187"/>
      <c r="BBO240" s="187"/>
      <c r="BBP240" s="187"/>
      <c r="BBQ240" s="187"/>
      <c r="BBR240" s="187"/>
      <c r="BBS240" s="187"/>
      <c r="BBT240" s="187"/>
      <c r="BBU240" s="187"/>
      <c r="BBV240" s="187"/>
      <c r="BBW240" s="187"/>
      <c r="BBX240" s="187"/>
      <c r="BBY240" s="187"/>
      <c r="BBZ240" s="187"/>
      <c r="BCA240" s="187"/>
      <c r="BCB240" s="187"/>
      <c r="BCC240" s="187"/>
      <c r="BCD240" s="187"/>
      <c r="BCE240" s="187"/>
      <c r="BCF240" s="187"/>
      <c r="BCG240" s="187"/>
      <c r="BCH240" s="187"/>
      <c r="BCI240" s="187"/>
      <c r="BCJ240" s="187"/>
      <c r="BCK240" s="187"/>
      <c r="BCL240" s="187"/>
      <c r="BCM240" s="187"/>
      <c r="BCN240" s="187"/>
      <c r="BCO240" s="187"/>
      <c r="BCP240" s="187"/>
      <c r="BCQ240" s="187"/>
      <c r="BCR240" s="187"/>
      <c r="BCS240" s="187"/>
      <c r="BCT240" s="187"/>
      <c r="BCU240" s="187"/>
      <c r="BCV240" s="187"/>
      <c r="BCW240" s="187"/>
      <c r="BCX240" s="187"/>
      <c r="BCY240" s="187"/>
      <c r="BCZ240" s="187"/>
      <c r="BDA240" s="187"/>
      <c r="BDB240" s="187"/>
      <c r="BDC240" s="187"/>
      <c r="BDD240" s="187"/>
      <c r="BDE240" s="187"/>
      <c r="BDF240" s="187"/>
      <c r="BDG240" s="187"/>
      <c r="BDH240" s="187"/>
      <c r="BDI240" s="187"/>
      <c r="BDJ240" s="187"/>
      <c r="BDK240" s="187"/>
      <c r="BDL240" s="187"/>
      <c r="BDM240" s="187"/>
      <c r="BDN240" s="187"/>
      <c r="BDO240" s="187"/>
      <c r="BDP240" s="187"/>
      <c r="BDQ240" s="187"/>
      <c r="BDR240" s="187"/>
      <c r="BDS240" s="187"/>
      <c r="BDT240" s="187"/>
      <c r="BDU240" s="187"/>
      <c r="BDV240" s="187"/>
      <c r="BDW240" s="187"/>
      <c r="BDX240" s="187"/>
      <c r="BDY240" s="187"/>
      <c r="BDZ240" s="187"/>
      <c r="BEA240" s="187"/>
      <c r="BEB240" s="187"/>
      <c r="BEC240" s="187"/>
      <c r="BED240" s="187"/>
      <c r="BEE240" s="187"/>
      <c r="BEF240" s="187"/>
      <c r="BEG240" s="187"/>
      <c r="BEH240" s="187"/>
      <c r="BEI240" s="187"/>
      <c r="BEJ240" s="187"/>
      <c r="BEK240" s="187"/>
      <c r="BEL240" s="187"/>
      <c r="BEM240" s="187"/>
      <c r="BEN240" s="187"/>
      <c r="BEO240" s="187"/>
      <c r="BEP240" s="187"/>
      <c r="BEQ240" s="187"/>
      <c r="BER240" s="187"/>
      <c r="BES240" s="187"/>
      <c r="BET240" s="187"/>
      <c r="BEU240" s="187"/>
      <c r="BEV240" s="187"/>
      <c r="BEW240" s="187"/>
      <c r="BEX240" s="187"/>
      <c r="BEY240" s="187"/>
      <c r="BEZ240" s="187"/>
      <c r="BFA240" s="187"/>
      <c r="BFB240" s="187"/>
      <c r="BFC240" s="187"/>
      <c r="BFD240" s="187"/>
      <c r="BFE240" s="187"/>
      <c r="BFF240" s="187"/>
      <c r="BFG240" s="187"/>
      <c r="BFH240" s="187"/>
      <c r="BFI240" s="187"/>
      <c r="BFJ240" s="187"/>
      <c r="BFK240" s="187"/>
      <c r="BFL240" s="187"/>
      <c r="BFM240" s="187"/>
      <c r="BFN240" s="187"/>
      <c r="BFO240" s="187"/>
      <c r="BFP240" s="187"/>
      <c r="BFQ240" s="187"/>
      <c r="BFR240" s="187"/>
      <c r="BFS240" s="187"/>
      <c r="BFT240" s="187"/>
      <c r="BFU240" s="187"/>
      <c r="BFV240" s="187"/>
      <c r="BFW240" s="187"/>
      <c r="BFX240" s="187"/>
      <c r="BFY240" s="187"/>
      <c r="BFZ240" s="187"/>
      <c r="BGA240" s="187"/>
      <c r="BGB240" s="187"/>
      <c r="BGC240" s="187"/>
      <c r="BGD240" s="187"/>
      <c r="BGE240" s="187"/>
      <c r="BGF240" s="187"/>
      <c r="BGG240" s="187"/>
      <c r="BGH240" s="187"/>
      <c r="BGI240" s="187"/>
      <c r="BGJ240" s="187"/>
      <c r="BGK240" s="187"/>
      <c r="BGL240" s="187"/>
      <c r="BGM240" s="187"/>
      <c r="BGN240" s="187"/>
      <c r="BGO240" s="187"/>
      <c r="BGP240" s="187"/>
      <c r="BGQ240" s="187"/>
      <c r="BGR240" s="187"/>
      <c r="BGS240" s="187"/>
      <c r="BGT240" s="187"/>
      <c r="BGU240" s="187"/>
      <c r="BGV240" s="187"/>
      <c r="BGW240" s="187"/>
      <c r="BGX240" s="187"/>
      <c r="BGY240" s="187"/>
      <c r="BGZ240" s="187"/>
      <c r="BHA240" s="187"/>
      <c r="BHB240" s="187"/>
      <c r="BHC240" s="187"/>
      <c r="BHD240" s="187"/>
      <c r="BHE240" s="187"/>
      <c r="BHF240" s="187"/>
      <c r="BHG240" s="187"/>
      <c r="BHH240" s="187"/>
      <c r="BHI240" s="187"/>
      <c r="BHJ240" s="187"/>
      <c r="BHK240" s="187"/>
      <c r="BHL240" s="187"/>
      <c r="BHM240" s="187"/>
      <c r="BHN240" s="187"/>
      <c r="BHO240" s="187"/>
      <c r="BHP240" s="187"/>
      <c r="BHQ240" s="187"/>
      <c r="BHR240" s="187"/>
      <c r="BHS240" s="187"/>
      <c r="BHT240" s="187"/>
      <c r="BHU240" s="187"/>
      <c r="BHV240" s="187"/>
      <c r="BHW240" s="187"/>
      <c r="BHX240" s="187"/>
      <c r="BHY240" s="187"/>
      <c r="BHZ240" s="187"/>
      <c r="BIA240" s="187"/>
      <c r="BIB240" s="187"/>
      <c r="BIC240" s="187"/>
      <c r="BID240" s="187"/>
      <c r="BIE240" s="187"/>
      <c r="BIF240" s="187"/>
      <c r="BIG240" s="187"/>
      <c r="BIH240" s="187"/>
      <c r="BII240" s="187"/>
      <c r="BIJ240" s="187"/>
      <c r="BIK240" s="187"/>
      <c r="BIL240" s="187"/>
      <c r="BIM240" s="187"/>
      <c r="BIN240" s="187"/>
      <c r="BIO240" s="187"/>
      <c r="BIP240" s="187"/>
      <c r="BIQ240" s="187"/>
      <c r="BIR240" s="187"/>
      <c r="BIS240" s="187"/>
      <c r="BIT240" s="187"/>
      <c r="BIU240" s="187"/>
      <c r="BIV240" s="187"/>
      <c r="BIW240" s="187"/>
      <c r="BIX240" s="187"/>
      <c r="BIY240" s="187"/>
      <c r="BIZ240" s="187"/>
      <c r="BJA240" s="187"/>
      <c r="BJB240" s="187"/>
      <c r="BJC240" s="187"/>
      <c r="BJD240" s="187"/>
      <c r="BJE240" s="187"/>
      <c r="BJF240" s="187"/>
      <c r="BJG240" s="187"/>
      <c r="BJH240" s="187"/>
      <c r="BJI240" s="187"/>
      <c r="BJJ240" s="187"/>
      <c r="BJK240" s="187"/>
      <c r="BJL240" s="187"/>
      <c r="BJM240" s="187"/>
      <c r="BJN240" s="187"/>
      <c r="BJO240" s="187"/>
      <c r="BJP240" s="187"/>
      <c r="BJQ240" s="187"/>
      <c r="BJR240" s="187"/>
      <c r="BJS240" s="187"/>
      <c r="BJT240" s="187"/>
      <c r="BJU240" s="187"/>
      <c r="BJV240" s="187"/>
      <c r="BJW240" s="187"/>
      <c r="BJX240" s="187"/>
      <c r="BJY240" s="187"/>
      <c r="BJZ240" s="187"/>
      <c r="BKA240" s="187"/>
      <c r="BKB240" s="187"/>
      <c r="BKC240" s="187"/>
      <c r="BKD240" s="187"/>
      <c r="BKE240" s="187"/>
      <c r="BKF240" s="187"/>
      <c r="BKG240" s="187"/>
      <c r="BKH240" s="187"/>
      <c r="BKI240" s="187"/>
      <c r="BKJ240" s="187"/>
      <c r="BKK240" s="187"/>
      <c r="BKL240" s="187"/>
      <c r="BKM240" s="187"/>
      <c r="BKN240" s="187"/>
      <c r="BKO240" s="187"/>
      <c r="BKP240" s="187"/>
      <c r="BKQ240" s="187"/>
      <c r="BKR240" s="187"/>
      <c r="BKS240" s="187"/>
      <c r="BKT240" s="187"/>
      <c r="BKU240" s="187"/>
      <c r="BKV240" s="187"/>
      <c r="BKW240" s="187"/>
      <c r="BKX240" s="187"/>
      <c r="BKY240" s="187"/>
      <c r="BKZ240" s="187"/>
      <c r="BLA240" s="187"/>
      <c r="BLB240" s="187"/>
      <c r="BLC240" s="187"/>
      <c r="BLD240" s="187"/>
      <c r="BLE240" s="187"/>
      <c r="BLF240" s="187"/>
      <c r="BLG240" s="187"/>
      <c r="BLH240" s="187"/>
      <c r="BLI240" s="187"/>
      <c r="BLJ240" s="187"/>
      <c r="BLK240" s="187"/>
      <c r="BLL240" s="187"/>
      <c r="BLM240" s="187"/>
      <c r="BLN240" s="187"/>
      <c r="BLO240" s="187"/>
      <c r="BLP240" s="187"/>
      <c r="BLQ240" s="187"/>
      <c r="BLR240" s="187"/>
      <c r="BLS240" s="187"/>
      <c r="BLT240" s="187"/>
      <c r="BLU240" s="187"/>
      <c r="BLV240" s="187"/>
      <c r="BLW240" s="187"/>
      <c r="BLX240" s="187"/>
      <c r="BLY240" s="187"/>
      <c r="BLZ240" s="187"/>
      <c r="BMA240" s="187"/>
      <c r="BMB240" s="187"/>
      <c r="BMC240" s="187"/>
      <c r="BMD240" s="187"/>
      <c r="BME240" s="187"/>
      <c r="BMF240" s="187"/>
      <c r="BMG240" s="187"/>
      <c r="BMH240" s="187"/>
      <c r="BMI240" s="187"/>
      <c r="BMJ240" s="187"/>
      <c r="BMK240" s="187"/>
      <c r="BML240" s="187"/>
      <c r="BMM240" s="187"/>
      <c r="BMN240" s="187"/>
      <c r="BMO240" s="187"/>
      <c r="BMP240" s="187"/>
      <c r="BMQ240" s="187"/>
      <c r="BMR240" s="187"/>
      <c r="BMS240" s="187"/>
      <c r="BMT240" s="187"/>
      <c r="BMU240" s="187"/>
      <c r="BMV240" s="187"/>
      <c r="BMW240" s="187"/>
      <c r="BMX240" s="187"/>
      <c r="BMY240" s="187"/>
      <c r="BMZ240" s="187"/>
      <c r="BNA240" s="187"/>
      <c r="BNB240" s="187"/>
      <c r="BNC240" s="187"/>
      <c r="BND240" s="187"/>
      <c r="BNE240" s="187"/>
      <c r="BNF240" s="187"/>
      <c r="BNG240" s="187"/>
      <c r="BNH240" s="187"/>
      <c r="BNI240" s="187"/>
      <c r="BNJ240" s="187"/>
      <c r="BNK240" s="187"/>
      <c r="BNL240" s="187"/>
      <c r="BNM240" s="187"/>
      <c r="BNN240" s="187"/>
      <c r="BNO240" s="187"/>
      <c r="BNP240" s="187"/>
      <c r="BNQ240" s="187"/>
      <c r="BNR240" s="187"/>
      <c r="BNS240" s="187"/>
      <c r="BNT240" s="187"/>
      <c r="BNU240" s="187"/>
      <c r="BNV240" s="187"/>
      <c r="BNW240" s="187"/>
      <c r="BNX240" s="187"/>
      <c r="BNY240" s="187"/>
      <c r="BNZ240" s="187"/>
      <c r="BOA240" s="187"/>
      <c r="BOB240" s="187"/>
      <c r="BOC240" s="187"/>
      <c r="BOD240" s="187"/>
      <c r="BOE240" s="187"/>
      <c r="BOF240" s="187"/>
      <c r="BOG240" s="187"/>
      <c r="BOH240" s="187"/>
      <c r="BOI240" s="187"/>
      <c r="BOJ240" s="187"/>
      <c r="BOK240" s="187"/>
      <c r="BOL240" s="187"/>
      <c r="BOM240" s="187"/>
      <c r="BON240" s="187"/>
      <c r="BOO240" s="187"/>
      <c r="BOP240" s="187"/>
      <c r="BOQ240" s="187"/>
      <c r="BOR240" s="187"/>
      <c r="BOS240" s="187"/>
      <c r="BOT240" s="187"/>
      <c r="BOU240" s="187"/>
      <c r="BOV240" s="187"/>
      <c r="BOW240" s="187"/>
      <c r="BOX240" s="187"/>
      <c r="BOY240" s="187"/>
      <c r="BOZ240" s="187"/>
      <c r="BPA240" s="187"/>
      <c r="BPB240" s="187"/>
      <c r="BPC240" s="187"/>
      <c r="BPD240" s="187"/>
      <c r="BPE240" s="187"/>
      <c r="BPF240" s="187"/>
      <c r="BPG240" s="187"/>
      <c r="BPH240" s="187"/>
      <c r="BPI240" s="187"/>
      <c r="BPJ240" s="187"/>
      <c r="BPK240" s="187"/>
      <c r="BPL240" s="187"/>
      <c r="BPM240" s="187"/>
      <c r="BPN240" s="187"/>
      <c r="BPO240" s="187"/>
      <c r="BPP240" s="187"/>
      <c r="BPQ240" s="187"/>
      <c r="BPR240" s="187"/>
      <c r="BPS240" s="187"/>
      <c r="BPT240" s="187"/>
      <c r="BPU240" s="187"/>
      <c r="BPV240" s="187"/>
      <c r="BPW240" s="187"/>
      <c r="BPX240" s="187"/>
      <c r="BPY240" s="187"/>
      <c r="BPZ240" s="187"/>
      <c r="BQA240" s="187"/>
      <c r="BQB240" s="187"/>
      <c r="BQC240" s="187"/>
      <c r="BQD240" s="187"/>
      <c r="BQE240" s="187"/>
      <c r="BQF240" s="187"/>
      <c r="BQG240" s="187"/>
      <c r="BQH240" s="187"/>
      <c r="BQI240" s="187"/>
      <c r="BQJ240" s="187"/>
      <c r="BQK240" s="187"/>
      <c r="BQL240" s="187"/>
      <c r="BQM240" s="187"/>
      <c r="BQN240" s="187"/>
      <c r="BQO240" s="187"/>
      <c r="BQP240" s="187"/>
      <c r="BQQ240" s="187"/>
      <c r="BQR240" s="187"/>
      <c r="BQS240" s="187"/>
      <c r="BQT240" s="187"/>
      <c r="BQU240" s="187"/>
      <c r="BQV240" s="187"/>
      <c r="BQW240" s="187"/>
      <c r="BQX240" s="187"/>
      <c r="BQY240" s="187"/>
      <c r="BQZ240" s="187"/>
      <c r="BRA240" s="187"/>
      <c r="BRB240" s="187"/>
      <c r="BRC240" s="187"/>
      <c r="BRD240" s="187"/>
      <c r="BRE240" s="187"/>
      <c r="BRF240" s="187"/>
      <c r="BRG240" s="187"/>
      <c r="BRH240" s="187"/>
      <c r="BRI240" s="187"/>
      <c r="BRJ240" s="187"/>
      <c r="BRK240" s="187"/>
      <c r="BRL240" s="187"/>
      <c r="BRM240" s="187"/>
      <c r="BRN240" s="187"/>
      <c r="BRO240" s="187"/>
      <c r="BRP240" s="187"/>
      <c r="BRQ240" s="187"/>
      <c r="BRR240" s="187"/>
      <c r="BRS240" s="187"/>
      <c r="BRT240" s="187"/>
      <c r="BRU240" s="187"/>
      <c r="BRV240" s="187"/>
      <c r="BRW240" s="187"/>
      <c r="BRX240" s="187"/>
      <c r="BRY240" s="187"/>
      <c r="BRZ240" s="187"/>
      <c r="BSA240" s="187"/>
      <c r="BSB240" s="187"/>
      <c r="BSC240" s="187"/>
      <c r="BSD240" s="187"/>
      <c r="BSE240" s="187"/>
      <c r="BSF240" s="187"/>
      <c r="BSG240" s="187"/>
      <c r="BSH240" s="187"/>
      <c r="BSI240" s="187"/>
      <c r="BSJ240" s="187"/>
      <c r="BSK240" s="187"/>
      <c r="BSL240" s="187"/>
      <c r="BSM240" s="187"/>
      <c r="BSN240" s="187"/>
      <c r="BSO240" s="187"/>
      <c r="BSP240" s="187"/>
      <c r="BSQ240" s="187"/>
      <c r="BSR240" s="187"/>
      <c r="BSS240" s="187"/>
      <c r="BST240" s="187"/>
      <c r="BSU240" s="187"/>
      <c r="BSV240" s="187"/>
      <c r="BSW240" s="187"/>
      <c r="BSX240" s="187"/>
      <c r="BSY240" s="187"/>
      <c r="BSZ240" s="187"/>
      <c r="BTA240" s="187"/>
      <c r="BTB240" s="187"/>
      <c r="BTC240" s="187"/>
      <c r="BTD240" s="187"/>
      <c r="BTE240" s="187"/>
      <c r="BTF240" s="187"/>
      <c r="BTG240" s="187"/>
      <c r="BTH240" s="187"/>
      <c r="BTI240" s="187"/>
      <c r="BTJ240" s="187"/>
      <c r="BTK240" s="187"/>
      <c r="BTL240" s="187"/>
      <c r="BTM240" s="187"/>
      <c r="BTN240" s="187"/>
      <c r="BTO240" s="187"/>
      <c r="BTP240" s="187"/>
      <c r="BTQ240" s="187"/>
      <c r="BTR240" s="187"/>
      <c r="BTS240" s="187"/>
      <c r="BTT240" s="187"/>
      <c r="BTU240" s="187"/>
      <c r="BTV240" s="187"/>
      <c r="BTW240" s="187"/>
      <c r="BTX240" s="187"/>
      <c r="BTY240" s="187"/>
      <c r="BTZ240" s="187"/>
      <c r="BUA240" s="187"/>
      <c r="BUB240" s="187"/>
      <c r="BUC240" s="187"/>
      <c r="BUD240" s="187"/>
      <c r="BUE240" s="187"/>
      <c r="BUF240" s="187"/>
      <c r="BUG240" s="187"/>
      <c r="BUH240" s="187"/>
      <c r="BUI240" s="187"/>
      <c r="BUJ240" s="187"/>
      <c r="BUK240" s="187"/>
      <c r="BUL240" s="187"/>
      <c r="BUM240" s="187"/>
      <c r="BUN240" s="187"/>
      <c r="BUO240" s="187"/>
      <c r="BUP240" s="187"/>
      <c r="BUQ240" s="187"/>
      <c r="BUR240" s="187"/>
      <c r="BUS240" s="187"/>
      <c r="BUT240" s="187"/>
      <c r="BUU240" s="187"/>
      <c r="BUV240" s="187"/>
      <c r="BUW240" s="187"/>
      <c r="BUX240" s="187"/>
      <c r="BUY240" s="187"/>
      <c r="BUZ240" s="187"/>
      <c r="BVA240" s="187"/>
      <c r="BVB240" s="187"/>
      <c r="BVC240" s="187"/>
      <c r="BVD240" s="187"/>
      <c r="BVE240" s="187"/>
      <c r="BVF240" s="187"/>
      <c r="BVG240" s="187"/>
      <c r="BVH240" s="187"/>
      <c r="BVI240" s="187"/>
      <c r="BVJ240" s="187"/>
      <c r="BVK240" s="187"/>
      <c r="BVL240" s="187"/>
      <c r="BVM240" s="187"/>
      <c r="BVN240" s="187"/>
      <c r="BVO240" s="187"/>
      <c r="BVP240" s="187"/>
      <c r="BVQ240" s="187"/>
      <c r="BVR240" s="187"/>
      <c r="BVS240" s="187"/>
      <c r="BVT240" s="187"/>
      <c r="BVU240" s="187"/>
      <c r="BVV240" s="187"/>
      <c r="BVW240" s="187"/>
      <c r="BVX240" s="187"/>
      <c r="BVY240" s="187"/>
      <c r="BVZ240" s="187"/>
      <c r="BWA240" s="187"/>
      <c r="BWB240" s="187"/>
      <c r="BWC240" s="187"/>
      <c r="BWD240" s="187"/>
      <c r="BWE240" s="187"/>
      <c r="BWF240" s="187"/>
      <c r="BWG240" s="187"/>
      <c r="BWH240" s="187"/>
      <c r="BWI240" s="187"/>
      <c r="BWJ240" s="187"/>
      <c r="BWK240" s="187"/>
      <c r="BWL240" s="187"/>
      <c r="BWM240" s="187"/>
      <c r="BWN240" s="187"/>
      <c r="BWO240" s="187"/>
      <c r="BWP240" s="187"/>
      <c r="BWQ240" s="187"/>
      <c r="BWR240" s="187"/>
      <c r="BWS240" s="187"/>
      <c r="BWT240" s="187"/>
      <c r="BWU240" s="187"/>
      <c r="BWV240" s="187"/>
      <c r="BWW240" s="187"/>
      <c r="BWX240" s="187"/>
      <c r="BWY240" s="187"/>
      <c r="BWZ240" s="187"/>
      <c r="BXA240" s="187"/>
      <c r="BXB240" s="187"/>
      <c r="BXC240" s="187"/>
      <c r="BXD240" s="187"/>
      <c r="BXE240" s="187"/>
      <c r="BXF240" s="187"/>
      <c r="BXG240" s="187"/>
      <c r="BXH240" s="187"/>
      <c r="BXI240" s="187"/>
      <c r="BXJ240" s="187"/>
      <c r="BXK240" s="187"/>
      <c r="BXL240" s="187"/>
      <c r="BXM240" s="187"/>
      <c r="BXN240" s="187"/>
      <c r="BXO240" s="187"/>
      <c r="BXP240" s="187"/>
      <c r="BXQ240" s="187"/>
      <c r="BXR240" s="187"/>
      <c r="BXS240" s="187"/>
      <c r="BXT240" s="187"/>
      <c r="BXU240" s="187"/>
      <c r="BXV240" s="187"/>
      <c r="BXW240" s="187"/>
      <c r="BXX240" s="187"/>
      <c r="BXY240" s="187"/>
      <c r="BXZ240" s="187"/>
      <c r="BYA240" s="187"/>
      <c r="BYB240" s="187"/>
      <c r="BYC240" s="187"/>
      <c r="BYD240" s="187"/>
      <c r="BYE240" s="187"/>
      <c r="BYF240" s="187"/>
      <c r="BYG240" s="187"/>
      <c r="BYH240" s="187"/>
      <c r="BYI240" s="187"/>
      <c r="BYJ240" s="187"/>
      <c r="BYK240" s="187"/>
      <c r="BYL240" s="187"/>
      <c r="BYM240" s="187"/>
      <c r="BYN240" s="187"/>
      <c r="BYO240" s="187"/>
      <c r="BYP240" s="187"/>
      <c r="BYQ240" s="187"/>
      <c r="BYR240" s="187"/>
      <c r="BYS240" s="187"/>
      <c r="BYT240" s="187"/>
      <c r="BYU240" s="187"/>
      <c r="BYV240" s="187"/>
      <c r="BYW240" s="187"/>
      <c r="BYX240" s="187"/>
      <c r="BYY240" s="187"/>
      <c r="BYZ240" s="187"/>
      <c r="BZA240" s="187"/>
      <c r="BZB240" s="187"/>
      <c r="BZC240" s="187"/>
      <c r="BZD240" s="187"/>
      <c r="BZE240" s="187"/>
      <c r="BZF240" s="187"/>
      <c r="BZG240" s="187"/>
      <c r="BZH240" s="187"/>
      <c r="BZI240" s="187"/>
      <c r="BZJ240" s="187"/>
      <c r="BZK240" s="187"/>
      <c r="BZL240" s="187"/>
      <c r="BZM240" s="187"/>
      <c r="BZN240" s="187"/>
      <c r="BZO240" s="187"/>
      <c r="BZP240" s="187"/>
      <c r="BZQ240" s="187"/>
      <c r="BZR240" s="187"/>
      <c r="BZS240" s="187"/>
      <c r="BZT240" s="187"/>
      <c r="BZU240" s="187"/>
      <c r="BZV240" s="187"/>
      <c r="BZW240" s="187"/>
      <c r="BZX240" s="187"/>
      <c r="BZY240" s="187"/>
      <c r="BZZ240" s="187"/>
      <c r="CAA240" s="187"/>
      <c r="CAB240" s="187"/>
      <c r="CAC240" s="187"/>
      <c r="CAD240" s="187"/>
      <c r="CAE240" s="187"/>
      <c r="CAF240" s="187"/>
      <c r="CAG240" s="187"/>
      <c r="CAH240" s="187"/>
      <c r="CAI240" s="187"/>
      <c r="CAJ240" s="187"/>
      <c r="CAK240" s="187"/>
      <c r="CAL240" s="187"/>
      <c r="CAM240" s="187"/>
      <c r="CAN240" s="187"/>
      <c r="CAO240" s="187"/>
      <c r="CAP240" s="187"/>
      <c r="CAQ240" s="187"/>
      <c r="CAR240" s="187"/>
      <c r="CAS240" s="187"/>
      <c r="CAT240" s="187"/>
      <c r="CAU240" s="187"/>
      <c r="CAV240" s="187"/>
      <c r="CAW240" s="187"/>
      <c r="CAX240" s="187"/>
      <c r="CAY240" s="187"/>
      <c r="CAZ240" s="187"/>
      <c r="CBA240" s="187"/>
      <c r="CBB240" s="187"/>
      <c r="CBC240" s="187"/>
      <c r="CBD240" s="187"/>
      <c r="CBE240" s="187"/>
      <c r="CBF240" s="187"/>
      <c r="CBG240" s="187"/>
      <c r="CBH240" s="187"/>
      <c r="CBI240" s="187"/>
      <c r="CBJ240" s="187"/>
      <c r="CBK240" s="187"/>
      <c r="CBL240" s="187"/>
      <c r="CBM240" s="187"/>
      <c r="CBN240" s="187"/>
      <c r="CBO240" s="187"/>
      <c r="CBP240" s="187"/>
      <c r="CBQ240" s="187"/>
      <c r="CBR240" s="187"/>
      <c r="CBS240" s="187"/>
      <c r="CBT240" s="187"/>
      <c r="CBU240" s="187"/>
      <c r="CBV240" s="187"/>
      <c r="CBW240" s="187"/>
      <c r="CBX240" s="187"/>
      <c r="CBY240" s="187"/>
      <c r="CBZ240" s="187"/>
      <c r="CCA240" s="187"/>
      <c r="CCB240" s="187"/>
      <c r="CCC240" s="187"/>
      <c r="CCD240" s="187"/>
      <c r="CCE240" s="187"/>
      <c r="CCF240" s="187"/>
      <c r="CCG240" s="187"/>
      <c r="CCH240" s="187"/>
      <c r="CCI240" s="187"/>
      <c r="CCJ240" s="187"/>
      <c r="CCK240" s="187"/>
      <c r="CCL240" s="187"/>
      <c r="CCM240" s="187"/>
      <c r="CCN240" s="187"/>
      <c r="CCO240" s="187"/>
      <c r="CCP240" s="187"/>
      <c r="CCQ240" s="187"/>
      <c r="CCR240" s="187"/>
      <c r="CCS240" s="187"/>
      <c r="CCT240" s="187"/>
      <c r="CCU240" s="187"/>
      <c r="CCV240" s="187"/>
      <c r="CCW240" s="187"/>
      <c r="CCX240" s="187"/>
      <c r="CCY240" s="187"/>
      <c r="CCZ240" s="187"/>
      <c r="CDA240" s="187"/>
      <c r="CDB240" s="187"/>
      <c r="CDC240" s="187"/>
      <c r="CDD240" s="187"/>
      <c r="CDE240" s="187"/>
      <c r="CDF240" s="187"/>
      <c r="CDG240" s="187"/>
      <c r="CDH240" s="187"/>
      <c r="CDI240" s="187"/>
      <c r="CDJ240" s="187"/>
      <c r="CDK240" s="187"/>
      <c r="CDL240" s="187"/>
      <c r="CDM240" s="187"/>
      <c r="CDN240" s="187"/>
      <c r="CDO240" s="187"/>
      <c r="CDP240" s="187"/>
      <c r="CDQ240" s="187"/>
      <c r="CDR240" s="187"/>
      <c r="CDS240" s="187"/>
      <c r="CDT240" s="187"/>
      <c r="CDU240" s="187"/>
      <c r="CDV240" s="187"/>
      <c r="CDW240" s="187"/>
      <c r="CDX240" s="187"/>
      <c r="CDY240" s="187"/>
      <c r="CDZ240" s="187"/>
      <c r="CEA240" s="187"/>
      <c r="CEB240" s="187"/>
      <c r="CEC240" s="187"/>
      <c r="CED240" s="187"/>
      <c r="CEE240" s="187"/>
      <c r="CEF240" s="187"/>
      <c r="CEG240" s="187"/>
      <c r="CEH240" s="187"/>
      <c r="CEI240" s="187"/>
      <c r="CEJ240" s="187"/>
      <c r="CEK240" s="187"/>
      <c r="CEL240" s="187"/>
      <c r="CEM240" s="187"/>
      <c r="CEN240" s="187"/>
      <c r="CEO240" s="187"/>
      <c r="CEP240" s="187"/>
      <c r="CEQ240" s="187"/>
      <c r="CER240" s="187"/>
      <c r="CES240" s="187"/>
      <c r="CET240" s="187"/>
      <c r="CEU240" s="187"/>
      <c r="CEV240" s="187"/>
      <c r="CEW240" s="187"/>
      <c r="CEX240" s="187"/>
      <c r="CEY240" s="187"/>
      <c r="CEZ240" s="187"/>
      <c r="CFA240" s="187"/>
      <c r="CFB240" s="187"/>
      <c r="CFC240" s="187"/>
      <c r="CFD240" s="187"/>
      <c r="CFE240" s="187"/>
      <c r="CFF240" s="187"/>
      <c r="CFG240" s="187"/>
      <c r="CFH240" s="187"/>
      <c r="CFI240" s="187"/>
      <c r="CFJ240" s="187"/>
      <c r="CFK240" s="187"/>
      <c r="CFL240" s="187"/>
      <c r="CFM240" s="187"/>
      <c r="CFN240" s="187"/>
      <c r="CFO240" s="187"/>
      <c r="CFP240" s="187"/>
      <c r="CFQ240" s="187"/>
      <c r="CFR240" s="187"/>
      <c r="CFS240" s="187"/>
      <c r="CFT240" s="187"/>
      <c r="CFU240" s="187"/>
      <c r="CFV240" s="187"/>
      <c r="CFW240" s="187"/>
      <c r="CFX240" s="187"/>
      <c r="CFY240" s="187"/>
      <c r="CFZ240" s="187"/>
      <c r="CGA240" s="187"/>
      <c r="CGB240" s="187"/>
      <c r="CGC240" s="187"/>
      <c r="CGD240" s="187"/>
      <c r="CGE240" s="187"/>
      <c r="CGF240" s="187"/>
      <c r="CGG240" s="187"/>
      <c r="CGH240" s="187"/>
      <c r="CGI240" s="187"/>
      <c r="CGJ240" s="187"/>
      <c r="CGK240" s="187"/>
      <c r="CGL240" s="187"/>
      <c r="CGM240" s="187"/>
      <c r="CGN240" s="187"/>
      <c r="CGO240" s="187"/>
      <c r="CGP240" s="187"/>
      <c r="CGQ240" s="187"/>
      <c r="CGR240" s="187"/>
      <c r="CGS240" s="187"/>
      <c r="CGT240" s="187"/>
      <c r="CGU240" s="187"/>
      <c r="CGV240" s="187"/>
      <c r="CGW240" s="187"/>
      <c r="CGX240" s="187"/>
      <c r="CGY240" s="187"/>
      <c r="CGZ240" s="187"/>
      <c r="CHA240" s="187"/>
      <c r="CHB240" s="187"/>
      <c r="CHC240" s="187"/>
      <c r="CHD240" s="187"/>
      <c r="CHE240" s="187"/>
      <c r="CHF240" s="187"/>
      <c r="CHG240" s="187"/>
      <c r="CHH240" s="187"/>
      <c r="CHI240" s="187"/>
      <c r="CHJ240" s="187"/>
      <c r="CHK240" s="187"/>
      <c r="CHL240" s="187"/>
      <c r="CHM240" s="187"/>
      <c r="CHN240" s="187"/>
      <c r="CHO240" s="187"/>
      <c r="CHP240" s="187"/>
      <c r="CHQ240" s="187"/>
      <c r="CHR240" s="187"/>
      <c r="CHS240" s="187"/>
      <c r="CHT240" s="187"/>
      <c r="CHU240" s="187"/>
      <c r="CHV240" s="187"/>
      <c r="CHW240" s="187"/>
      <c r="CHX240" s="187"/>
      <c r="CHY240" s="187"/>
      <c r="CHZ240" s="187"/>
      <c r="CIA240" s="187"/>
      <c r="CIB240" s="187"/>
      <c r="CIC240" s="187"/>
      <c r="CID240" s="187"/>
      <c r="CIE240" s="187"/>
      <c r="CIF240" s="187"/>
      <c r="CIG240" s="187"/>
      <c r="CIH240" s="187"/>
      <c r="CII240" s="187"/>
      <c r="CIJ240" s="187"/>
      <c r="CIK240" s="187"/>
      <c r="CIL240" s="187"/>
      <c r="CIM240" s="187"/>
      <c r="CIN240" s="187"/>
      <c r="CIO240" s="187"/>
      <c r="CIP240" s="187"/>
      <c r="CIQ240" s="187"/>
      <c r="CIR240" s="187"/>
      <c r="CIS240" s="187"/>
      <c r="CIT240" s="187"/>
      <c r="CIU240" s="187"/>
      <c r="CIV240" s="187"/>
      <c r="CIW240" s="187"/>
      <c r="CIX240" s="187"/>
      <c r="CIY240" s="187"/>
      <c r="CIZ240" s="187"/>
      <c r="CJA240" s="187"/>
      <c r="CJB240" s="187"/>
      <c r="CJC240" s="187"/>
      <c r="CJD240" s="187"/>
      <c r="CJE240" s="187"/>
      <c r="CJF240" s="187"/>
      <c r="CJG240" s="187"/>
      <c r="CJH240" s="187"/>
      <c r="CJI240" s="187"/>
      <c r="CJJ240" s="187"/>
      <c r="CJK240" s="187"/>
      <c r="CJL240" s="187"/>
      <c r="CJM240" s="187"/>
      <c r="CJN240" s="187"/>
      <c r="CJO240" s="187"/>
      <c r="CJP240" s="187"/>
      <c r="CJQ240" s="187"/>
      <c r="CJR240" s="187"/>
      <c r="CJS240" s="187"/>
      <c r="CJT240" s="187"/>
      <c r="CJU240" s="187"/>
      <c r="CJV240" s="187"/>
      <c r="CJW240" s="187"/>
      <c r="CJX240" s="187"/>
      <c r="CJY240" s="187"/>
      <c r="CJZ240" s="187"/>
      <c r="CKA240" s="187"/>
      <c r="CKB240" s="187"/>
      <c r="CKC240" s="187"/>
      <c r="CKD240" s="187"/>
      <c r="CKE240" s="187"/>
      <c r="CKF240" s="187"/>
      <c r="CKG240" s="187"/>
      <c r="CKH240" s="187"/>
      <c r="CKI240" s="187"/>
      <c r="CKJ240" s="187"/>
      <c r="CKK240" s="187"/>
      <c r="CKL240" s="187"/>
      <c r="CKM240" s="187"/>
      <c r="CKN240" s="187"/>
      <c r="CKO240" s="187"/>
      <c r="CKP240" s="187"/>
      <c r="CKQ240" s="187"/>
      <c r="CKR240" s="187"/>
      <c r="CKS240" s="187"/>
      <c r="CKT240" s="187"/>
      <c r="CKU240" s="187"/>
      <c r="CKV240" s="187"/>
      <c r="CKW240" s="187"/>
      <c r="CKX240" s="187"/>
      <c r="CKY240" s="187"/>
      <c r="CKZ240" s="187"/>
      <c r="CLA240" s="187"/>
      <c r="CLB240" s="187"/>
      <c r="CLC240" s="187"/>
      <c r="CLD240" s="187"/>
      <c r="CLE240" s="187"/>
      <c r="CLF240" s="187"/>
      <c r="CLG240" s="187"/>
      <c r="CLH240" s="187"/>
      <c r="CLI240" s="187"/>
      <c r="CLJ240" s="187"/>
      <c r="CLK240" s="187"/>
      <c r="CLL240" s="187"/>
      <c r="CLM240" s="187"/>
      <c r="CLN240" s="187"/>
      <c r="CLO240" s="187"/>
      <c r="CLP240" s="187"/>
      <c r="CLQ240" s="187"/>
      <c r="CLR240" s="187"/>
      <c r="CLS240" s="187"/>
      <c r="CLT240" s="187"/>
      <c r="CLU240" s="187"/>
      <c r="CLV240" s="187"/>
      <c r="CLW240" s="187"/>
      <c r="CLX240" s="187"/>
      <c r="CLY240" s="187"/>
      <c r="CLZ240" s="187"/>
      <c r="CMA240" s="187"/>
      <c r="CMB240" s="187"/>
      <c r="CMC240" s="187"/>
      <c r="CMD240" s="187"/>
      <c r="CME240" s="187"/>
      <c r="CMF240" s="187"/>
      <c r="CMG240" s="187"/>
      <c r="CMH240" s="187"/>
      <c r="CMI240" s="187"/>
      <c r="CMJ240" s="187"/>
      <c r="CMK240" s="187"/>
      <c r="CML240" s="187"/>
      <c r="CMM240" s="187"/>
      <c r="CMN240" s="187"/>
      <c r="CMO240" s="187"/>
      <c r="CMP240" s="187"/>
      <c r="CMQ240" s="187"/>
      <c r="CMR240" s="187"/>
      <c r="CMS240" s="187"/>
      <c r="CMT240" s="187"/>
      <c r="CMU240" s="187"/>
      <c r="CMV240" s="187"/>
      <c r="CMW240" s="187"/>
      <c r="CMX240" s="187"/>
      <c r="CMY240" s="187"/>
      <c r="CMZ240" s="187"/>
      <c r="CNA240" s="187"/>
      <c r="CNB240" s="187"/>
      <c r="CNC240" s="187"/>
      <c r="CND240" s="187"/>
      <c r="CNE240" s="187"/>
      <c r="CNF240" s="187"/>
      <c r="CNG240" s="187"/>
      <c r="CNH240" s="187"/>
      <c r="CNI240" s="187"/>
      <c r="CNJ240" s="187"/>
      <c r="CNK240" s="187"/>
      <c r="CNL240" s="187"/>
      <c r="CNM240" s="187"/>
      <c r="CNN240" s="187"/>
      <c r="CNO240" s="187"/>
      <c r="CNP240" s="187"/>
      <c r="CNQ240" s="187"/>
      <c r="CNR240" s="187"/>
      <c r="CNS240" s="187"/>
      <c r="CNT240" s="187"/>
      <c r="CNU240" s="187"/>
      <c r="CNV240" s="187"/>
      <c r="CNW240" s="187"/>
      <c r="CNX240" s="187"/>
      <c r="CNY240" s="187"/>
      <c r="CNZ240" s="187"/>
      <c r="COA240" s="187"/>
      <c r="COB240" s="187"/>
      <c r="COC240" s="187"/>
      <c r="COD240" s="187"/>
      <c r="COE240" s="187"/>
      <c r="COF240" s="187"/>
      <c r="COG240" s="187"/>
      <c r="COH240" s="187"/>
      <c r="COI240" s="187"/>
      <c r="COJ240" s="187"/>
      <c r="COK240" s="187"/>
      <c r="COL240" s="187"/>
      <c r="COM240" s="187"/>
      <c r="CON240" s="187"/>
      <c r="COO240" s="187"/>
      <c r="COP240" s="187"/>
      <c r="COQ240" s="187"/>
      <c r="COR240" s="187"/>
      <c r="COS240" s="187"/>
      <c r="COT240" s="187"/>
      <c r="COU240" s="187"/>
      <c r="COV240" s="187"/>
      <c r="COW240" s="187"/>
      <c r="COX240" s="187"/>
      <c r="COY240" s="187"/>
      <c r="COZ240" s="187"/>
      <c r="CPA240" s="187"/>
      <c r="CPB240" s="187"/>
      <c r="CPC240" s="187"/>
      <c r="CPD240" s="187"/>
      <c r="CPE240" s="187"/>
      <c r="CPF240" s="187"/>
      <c r="CPG240" s="187"/>
      <c r="CPH240" s="187"/>
      <c r="CPI240" s="187"/>
      <c r="CPJ240" s="187"/>
      <c r="CPK240" s="187"/>
      <c r="CPL240" s="187"/>
      <c r="CPM240" s="187"/>
      <c r="CPN240" s="187"/>
      <c r="CPO240" s="187"/>
      <c r="CPP240" s="187"/>
      <c r="CPQ240" s="187"/>
      <c r="CPR240" s="187"/>
      <c r="CPS240" s="187"/>
      <c r="CPT240" s="187"/>
      <c r="CPU240" s="187"/>
      <c r="CPV240" s="187"/>
      <c r="CPW240" s="187"/>
      <c r="CPX240" s="187"/>
      <c r="CPY240" s="187"/>
      <c r="CPZ240" s="187"/>
      <c r="CQA240" s="187"/>
      <c r="CQB240" s="187"/>
      <c r="CQC240" s="187"/>
      <c r="CQD240" s="187"/>
      <c r="CQE240" s="187"/>
      <c r="CQF240" s="187"/>
      <c r="CQG240" s="187"/>
      <c r="CQH240" s="187"/>
      <c r="CQI240" s="187"/>
      <c r="CQJ240" s="187"/>
      <c r="CQK240" s="187"/>
      <c r="CQL240" s="187"/>
      <c r="CQM240" s="187"/>
      <c r="CQN240" s="187"/>
      <c r="CQO240" s="187"/>
      <c r="CQP240" s="187"/>
      <c r="CQQ240" s="187"/>
      <c r="CQR240" s="187"/>
      <c r="CQS240" s="187"/>
      <c r="CQT240" s="187"/>
      <c r="CQU240" s="187"/>
      <c r="CQV240" s="187"/>
      <c r="CQW240" s="187"/>
      <c r="CQX240" s="187"/>
      <c r="CQY240" s="187"/>
      <c r="CQZ240" s="187"/>
      <c r="CRA240" s="187"/>
      <c r="CRB240" s="187"/>
      <c r="CRC240" s="187"/>
      <c r="CRD240" s="187"/>
      <c r="CRE240" s="187"/>
      <c r="CRF240" s="187"/>
      <c r="CRG240" s="187"/>
      <c r="CRH240" s="187"/>
      <c r="CRI240" s="187"/>
      <c r="CRJ240" s="187"/>
      <c r="CRK240" s="187"/>
      <c r="CRL240" s="187"/>
      <c r="CRM240" s="187"/>
      <c r="CRN240" s="187"/>
      <c r="CRO240" s="187"/>
      <c r="CRP240" s="187"/>
      <c r="CRQ240" s="187"/>
      <c r="CRR240" s="187"/>
      <c r="CRS240" s="187"/>
      <c r="CRT240" s="187"/>
      <c r="CRU240" s="187"/>
      <c r="CRV240" s="187"/>
      <c r="CRW240" s="187"/>
      <c r="CRX240" s="187"/>
      <c r="CRY240" s="187"/>
      <c r="CRZ240" s="187"/>
      <c r="CSA240" s="187"/>
      <c r="CSB240" s="187"/>
      <c r="CSC240" s="187"/>
      <c r="CSD240" s="187"/>
      <c r="CSE240" s="187"/>
      <c r="CSF240" s="187"/>
      <c r="CSG240" s="187"/>
      <c r="CSH240" s="187"/>
      <c r="CSI240" s="187"/>
      <c r="CSJ240" s="187"/>
      <c r="CSK240" s="187"/>
      <c r="CSL240" s="187"/>
      <c r="CSM240" s="187"/>
      <c r="CSN240" s="187"/>
      <c r="CSO240" s="187"/>
      <c r="CSP240" s="187"/>
      <c r="CSQ240" s="187"/>
      <c r="CSR240" s="187"/>
      <c r="CSS240" s="187"/>
      <c r="CST240" s="187"/>
      <c r="CSU240" s="187"/>
      <c r="CSV240" s="187"/>
      <c r="CSW240" s="187"/>
      <c r="CSX240" s="187"/>
      <c r="CSY240" s="187"/>
      <c r="CSZ240" s="187"/>
      <c r="CTA240" s="187"/>
      <c r="CTB240" s="187"/>
      <c r="CTC240" s="187"/>
      <c r="CTD240" s="187"/>
      <c r="CTE240" s="187"/>
      <c r="CTF240" s="187"/>
      <c r="CTG240" s="187"/>
      <c r="CTH240" s="187"/>
      <c r="CTI240" s="187"/>
      <c r="CTJ240" s="187"/>
      <c r="CTK240" s="187"/>
      <c r="CTL240" s="187"/>
      <c r="CTM240" s="187"/>
      <c r="CTN240" s="187"/>
      <c r="CTO240" s="187"/>
      <c r="CTP240" s="187"/>
      <c r="CTQ240" s="187"/>
      <c r="CTR240" s="187"/>
      <c r="CTS240" s="187"/>
      <c r="CTT240" s="187"/>
      <c r="CTU240" s="187"/>
      <c r="CTV240" s="187"/>
      <c r="CTW240" s="187"/>
      <c r="CTX240" s="187"/>
      <c r="CTY240" s="187"/>
      <c r="CTZ240" s="187"/>
      <c r="CUA240" s="187"/>
      <c r="CUB240" s="187"/>
      <c r="CUC240" s="187"/>
      <c r="CUD240" s="187"/>
      <c r="CUE240" s="187"/>
      <c r="CUF240" s="187"/>
      <c r="CUG240" s="187"/>
      <c r="CUH240" s="187"/>
      <c r="CUI240" s="187"/>
      <c r="CUJ240" s="187"/>
      <c r="CUK240" s="187"/>
      <c r="CUL240" s="187"/>
      <c r="CUM240" s="187"/>
      <c r="CUN240" s="187"/>
      <c r="CUO240" s="187"/>
      <c r="CUP240" s="187"/>
      <c r="CUQ240" s="187"/>
      <c r="CUR240" s="187"/>
      <c r="CUS240" s="187"/>
      <c r="CUT240" s="187"/>
      <c r="CUU240" s="187"/>
      <c r="CUV240" s="187"/>
      <c r="CUW240" s="187"/>
      <c r="CUX240" s="187"/>
      <c r="CUY240" s="187"/>
      <c r="CUZ240" s="187"/>
      <c r="CVA240" s="187"/>
      <c r="CVB240" s="187"/>
      <c r="CVC240" s="187"/>
      <c r="CVD240" s="187"/>
      <c r="CVE240" s="187"/>
      <c r="CVF240" s="187"/>
      <c r="CVG240" s="187"/>
      <c r="CVH240" s="187"/>
      <c r="CVI240" s="187"/>
      <c r="CVJ240" s="187"/>
      <c r="CVK240" s="187"/>
      <c r="CVL240" s="187"/>
      <c r="CVM240" s="187"/>
      <c r="CVN240" s="187"/>
      <c r="CVO240" s="187"/>
      <c r="CVP240" s="187"/>
      <c r="CVQ240" s="187"/>
      <c r="CVR240" s="187"/>
      <c r="CVS240" s="187"/>
      <c r="CVT240" s="187"/>
      <c r="CVU240" s="187"/>
      <c r="CVV240" s="187"/>
      <c r="CVW240" s="187"/>
      <c r="CVX240" s="187"/>
      <c r="CVY240" s="187"/>
      <c r="CVZ240" s="187"/>
      <c r="CWA240" s="187"/>
      <c r="CWB240" s="187"/>
      <c r="CWC240" s="187"/>
      <c r="CWD240" s="187"/>
      <c r="CWE240" s="187"/>
      <c r="CWF240" s="187"/>
      <c r="CWG240" s="187"/>
      <c r="CWH240" s="187"/>
      <c r="CWI240" s="187"/>
      <c r="CWJ240" s="187"/>
      <c r="CWK240" s="187"/>
      <c r="CWL240" s="187"/>
      <c r="CWM240" s="187"/>
      <c r="CWN240" s="187"/>
      <c r="CWO240" s="187"/>
      <c r="CWP240" s="187"/>
      <c r="CWQ240" s="187"/>
      <c r="CWR240" s="187"/>
      <c r="CWS240" s="187"/>
      <c r="CWT240" s="187"/>
      <c r="CWU240" s="187"/>
      <c r="CWV240" s="187"/>
      <c r="CWW240" s="187"/>
      <c r="CWX240" s="187"/>
      <c r="CWY240" s="187"/>
      <c r="CWZ240" s="187"/>
      <c r="CXA240" s="187"/>
      <c r="CXB240" s="187"/>
      <c r="CXC240" s="187"/>
      <c r="CXD240" s="187"/>
      <c r="CXE240" s="187"/>
      <c r="CXF240" s="187"/>
      <c r="CXG240" s="187"/>
      <c r="CXH240" s="187"/>
      <c r="CXI240" s="187"/>
      <c r="CXJ240" s="187"/>
      <c r="CXK240" s="187"/>
      <c r="CXL240" s="187"/>
      <c r="CXM240" s="187"/>
      <c r="CXN240" s="187"/>
      <c r="CXO240" s="187"/>
      <c r="CXP240" s="187"/>
      <c r="CXQ240" s="187"/>
      <c r="CXR240" s="187"/>
      <c r="CXS240" s="187"/>
      <c r="CXT240" s="187"/>
      <c r="CXU240" s="187"/>
      <c r="CXV240" s="187"/>
      <c r="CXW240" s="187"/>
      <c r="CXX240" s="187"/>
      <c r="CXY240" s="187"/>
      <c r="CXZ240" s="187"/>
      <c r="CYA240" s="187"/>
      <c r="CYB240" s="187"/>
      <c r="CYC240" s="187"/>
      <c r="CYD240" s="187"/>
      <c r="CYE240" s="187"/>
      <c r="CYF240" s="187"/>
      <c r="CYG240" s="187"/>
      <c r="CYH240" s="187"/>
      <c r="CYI240" s="187"/>
      <c r="CYJ240" s="187"/>
      <c r="CYK240" s="187"/>
      <c r="CYL240" s="187"/>
      <c r="CYM240" s="187"/>
      <c r="CYN240" s="187"/>
      <c r="CYO240" s="187"/>
      <c r="CYP240" s="187"/>
      <c r="CYQ240" s="187"/>
      <c r="CYR240" s="187"/>
      <c r="CYS240" s="187"/>
      <c r="CYT240" s="187"/>
      <c r="CYU240" s="187"/>
      <c r="CYV240" s="187"/>
      <c r="CYW240" s="187"/>
      <c r="CYX240" s="187"/>
      <c r="CYY240" s="187"/>
      <c r="CYZ240" s="187"/>
      <c r="CZA240" s="187"/>
      <c r="CZB240" s="187"/>
      <c r="CZC240" s="187"/>
      <c r="CZD240" s="187"/>
      <c r="CZE240" s="187"/>
      <c r="CZF240" s="187"/>
      <c r="CZG240" s="187"/>
      <c r="CZH240" s="187"/>
      <c r="CZI240" s="187"/>
      <c r="CZJ240" s="187"/>
      <c r="CZK240" s="187"/>
      <c r="CZL240" s="187"/>
      <c r="CZM240" s="187"/>
      <c r="CZN240" s="187"/>
      <c r="CZO240" s="187"/>
      <c r="CZP240" s="187"/>
      <c r="CZQ240" s="187"/>
      <c r="CZR240" s="187"/>
      <c r="CZS240" s="187"/>
      <c r="CZT240" s="187"/>
      <c r="CZU240" s="187"/>
      <c r="CZV240" s="187"/>
      <c r="CZW240" s="187"/>
      <c r="CZX240" s="187"/>
      <c r="CZY240" s="187"/>
      <c r="CZZ240" s="187"/>
      <c r="DAA240" s="187"/>
      <c r="DAB240" s="187"/>
      <c r="DAC240" s="187"/>
      <c r="DAD240" s="187"/>
      <c r="DAE240" s="187"/>
      <c r="DAF240" s="187"/>
      <c r="DAG240" s="187"/>
      <c r="DAH240" s="187"/>
      <c r="DAI240" s="187"/>
      <c r="DAJ240" s="187"/>
      <c r="DAK240" s="187"/>
      <c r="DAL240" s="187"/>
      <c r="DAM240" s="187"/>
      <c r="DAN240" s="187"/>
      <c r="DAO240" s="187"/>
      <c r="DAP240" s="187"/>
      <c r="DAQ240" s="187"/>
      <c r="DAR240" s="187"/>
      <c r="DAS240" s="187"/>
      <c r="DAT240" s="187"/>
      <c r="DAU240" s="187"/>
      <c r="DAV240" s="187"/>
      <c r="DAW240" s="187"/>
      <c r="DAX240" s="187"/>
      <c r="DAY240" s="187"/>
      <c r="DAZ240" s="187"/>
      <c r="DBA240" s="187"/>
      <c r="DBB240" s="187"/>
      <c r="DBC240" s="187"/>
      <c r="DBD240" s="187"/>
      <c r="DBE240" s="187"/>
      <c r="DBF240" s="187"/>
      <c r="DBG240" s="187"/>
      <c r="DBH240" s="187"/>
      <c r="DBI240" s="187"/>
      <c r="DBJ240" s="187"/>
      <c r="DBK240" s="187"/>
      <c r="DBL240" s="187"/>
      <c r="DBM240" s="187"/>
      <c r="DBN240" s="187"/>
      <c r="DBO240" s="187"/>
      <c r="DBP240" s="187"/>
      <c r="DBQ240" s="187"/>
      <c r="DBR240" s="187"/>
      <c r="DBS240" s="187"/>
      <c r="DBT240" s="187"/>
      <c r="DBU240" s="187"/>
      <c r="DBV240" s="187"/>
      <c r="DBW240" s="187"/>
      <c r="DBX240" s="187"/>
      <c r="DBY240" s="187"/>
      <c r="DBZ240" s="187"/>
      <c r="DCA240" s="187"/>
      <c r="DCB240" s="187"/>
      <c r="DCC240" s="187"/>
      <c r="DCD240" s="187"/>
      <c r="DCE240" s="187"/>
      <c r="DCF240" s="187"/>
      <c r="DCG240" s="187"/>
      <c r="DCH240" s="187"/>
      <c r="DCI240" s="187"/>
      <c r="DCJ240" s="187"/>
      <c r="DCK240" s="187"/>
      <c r="DCL240" s="187"/>
      <c r="DCM240" s="187"/>
      <c r="DCN240" s="187"/>
      <c r="DCO240" s="187"/>
      <c r="DCP240" s="187"/>
      <c r="DCQ240" s="187"/>
      <c r="DCR240" s="187"/>
      <c r="DCS240" s="187"/>
      <c r="DCT240" s="187"/>
      <c r="DCU240" s="187"/>
      <c r="DCV240" s="187"/>
      <c r="DCW240" s="187"/>
      <c r="DCX240" s="187"/>
      <c r="DCY240" s="187"/>
      <c r="DCZ240" s="187"/>
      <c r="DDA240" s="187"/>
      <c r="DDB240" s="187"/>
      <c r="DDC240" s="187"/>
      <c r="DDD240" s="187"/>
      <c r="DDE240" s="187"/>
      <c r="DDF240" s="187"/>
      <c r="DDG240" s="187"/>
      <c r="DDH240" s="187"/>
      <c r="DDI240" s="187"/>
      <c r="DDJ240" s="187"/>
      <c r="DDK240" s="187"/>
      <c r="DDL240" s="187"/>
      <c r="DDM240" s="187"/>
      <c r="DDN240" s="187"/>
      <c r="DDO240" s="187"/>
      <c r="DDP240" s="187"/>
      <c r="DDQ240" s="187"/>
      <c r="DDR240" s="187"/>
      <c r="DDS240" s="187"/>
      <c r="DDT240" s="187"/>
      <c r="DDU240" s="187"/>
      <c r="DDV240" s="187"/>
      <c r="DDW240" s="187"/>
      <c r="DDX240" s="187"/>
      <c r="DDY240" s="187"/>
      <c r="DDZ240" s="187"/>
      <c r="DEA240" s="187"/>
      <c r="DEB240" s="187"/>
      <c r="DEC240" s="187"/>
      <c r="DED240" s="187"/>
      <c r="DEE240" s="187"/>
      <c r="DEF240" s="187"/>
      <c r="DEG240" s="187"/>
      <c r="DEH240" s="187"/>
      <c r="DEI240" s="187"/>
      <c r="DEJ240" s="187"/>
      <c r="DEK240" s="187"/>
      <c r="DEL240" s="187"/>
      <c r="DEM240" s="187"/>
      <c r="DEN240" s="187"/>
      <c r="DEO240" s="187"/>
      <c r="DEP240" s="187"/>
      <c r="DEQ240" s="187"/>
      <c r="DER240" s="187"/>
      <c r="DES240" s="187"/>
      <c r="DET240" s="187"/>
      <c r="DEU240" s="187"/>
      <c r="DEV240" s="187"/>
      <c r="DEW240" s="187"/>
      <c r="DEX240" s="187"/>
      <c r="DEY240" s="187"/>
      <c r="DEZ240" s="187"/>
      <c r="DFA240" s="187"/>
      <c r="DFB240" s="187"/>
      <c r="DFC240" s="187"/>
      <c r="DFD240" s="187"/>
      <c r="DFE240" s="187"/>
      <c r="DFF240" s="187"/>
      <c r="DFG240" s="187"/>
      <c r="DFH240" s="187"/>
      <c r="DFI240" s="187"/>
      <c r="DFJ240" s="187"/>
      <c r="DFK240" s="187"/>
      <c r="DFL240" s="187"/>
      <c r="DFM240" s="187"/>
      <c r="DFN240" s="187"/>
      <c r="DFO240" s="187"/>
      <c r="DFP240" s="187"/>
      <c r="DFQ240" s="187"/>
      <c r="DFR240" s="187"/>
      <c r="DFS240" s="187"/>
      <c r="DFT240" s="187"/>
      <c r="DFU240" s="187"/>
      <c r="DFV240" s="187"/>
      <c r="DFW240" s="187"/>
      <c r="DFX240" s="187"/>
      <c r="DFY240" s="187"/>
      <c r="DFZ240" s="187"/>
      <c r="DGA240" s="187"/>
      <c r="DGB240" s="187"/>
      <c r="DGC240" s="187"/>
      <c r="DGD240" s="187"/>
      <c r="DGE240" s="187"/>
      <c r="DGF240" s="187"/>
      <c r="DGG240" s="187"/>
      <c r="DGH240" s="187"/>
      <c r="DGI240" s="187"/>
      <c r="DGJ240" s="187"/>
      <c r="DGK240" s="187"/>
      <c r="DGL240" s="187"/>
      <c r="DGM240" s="187"/>
      <c r="DGN240" s="187"/>
      <c r="DGO240" s="187"/>
      <c r="DGP240" s="187"/>
      <c r="DGQ240" s="187"/>
      <c r="DGR240" s="187"/>
      <c r="DGS240" s="187"/>
      <c r="DGT240" s="187"/>
      <c r="DGU240" s="187"/>
      <c r="DGV240" s="187"/>
      <c r="DGW240" s="187"/>
      <c r="DGX240" s="187"/>
      <c r="DGY240" s="187"/>
      <c r="DGZ240" s="187"/>
      <c r="DHA240" s="187"/>
      <c r="DHB240" s="187"/>
      <c r="DHC240" s="187"/>
      <c r="DHD240" s="187"/>
      <c r="DHE240" s="187"/>
      <c r="DHF240" s="187"/>
      <c r="DHG240" s="187"/>
      <c r="DHH240" s="187"/>
      <c r="DHI240" s="187"/>
      <c r="DHJ240" s="187"/>
      <c r="DHK240" s="187"/>
      <c r="DHL240" s="187"/>
      <c r="DHM240" s="187"/>
      <c r="DHN240" s="187"/>
      <c r="DHO240" s="187"/>
      <c r="DHP240" s="187"/>
      <c r="DHQ240" s="187"/>
      <c r="DHR240" s="187"/>
      <c r="DHS240" s="187"/>
      <c r="DHT240" s="187"/>
      <c r="DHU240" s="187"/>
      <c r="DHV240" s="187"/>
      <c r="DHW240" s="187"/>
      <c r="DHX240" s="187"/>
      <c r="DHY240" s="187"/>
      <c r="DHZ240" s="187"/>
      <c r="DIA240" s="187"/>
      <c r="DIB240" s="187"/>
      <c r="DIC240" s="187"/>
      <c r="DID240" s="187"/>
      <c r="DIE240" s="187"/>
      <c r="DIF240" s="187"/>
      <c r="DIG240" s="187"/>
      <c r="DIH240" s="187"/>
      <c r="DII240" s="187"/>
      <c r="DIJ240" s="187"/>
      <c r="DIK240" s="187"/>
      <c r="DIL240" s="187"/>
      <c r="DIM240" s="187"/>
      <c r="DIN240" s="187"/>
      <c r="DIO240" s="187"/>
      <c r="DIP240" s="187"/>
      <c r="DIQ240" s="187"/>
      <c r="DIR240" s="187"/>
      <c r="DIS240" s="187"/>
      <c r="DIT240" s="187"/>
      <c r="DIU240" s="187"/>
      <c r="DIV240" s="187"/>
      <c r="DIW240" s="187"/>
      <c r="DIX240" s="187"/>
      <c r="DIY240" s="187"/>
      <c r="DIZ240" s="187"/>
      <c r="DJA240" s="187"/>
      <c r="DJB240" s="187"/>
      <c r="DJC240" s="187"/>
      <c r="DJD240" s="187"/>
      <c r="DJE240" s="187"/>
      <c r="DJF240" s="187"/>
      <c r="DJG240" s="187"/>
      <c r="DJH240" s="187"/>
      <c r="DJI240" s="187"/>
      <c r="DJJ240" s="187"/>
      <c r="DJK240" s="187"/>
      <c r="DJL240" s="187"/>
      <c r="DJM240" s="187"/>
      <c r="DJN240" s="187"/>
      <c r="DJO240" s="187"/>
      <c r="DJP240" s="187"/>
      <c r="DJQ240" s="187"/>
      <c r="DJR240" s="187"/>
      <c r="DJS240" s="187"/>
      <c r="DJT240" s="187"/>
      <c r="DJU240" s="187"/>
      <c r="DJV240" s="187"/>
      <c r="DJW240" s="187"/>
      <c r="DJX240" s="187"/>
      <c r="DJY240" s="187"/>
      <c r="DJZ240" s="187"/>
      <c r="DKA240" s="187"/>
      <c r="DKB240" s="187"/>
      <c r="DKC240" s="187"/>
      <c r="DKD240" s="187"/>
      <c r="DKE240" s="187"/>
      <c r="DKF240" s="187"/>
      <c r="DKG240" s="187"/>
      <c r="DKH240" s="187"/>
      <c r="DKI240" s="187"/>
      <c r="DKJ240" s="187"/>
      <c r="DKK240" s="187"/>
      <c r="DKL240" s="187"/>
      <c r="DKM240" s="187"/>
      <c r="DKN240" s="187"/>
      <c r="DKO240" s="187"/>
      <c r="DKP240" s="187"/>
      <c r="DKQ240" s="187"/>
      <c r="DKR240" s="187"/>
      <c r="DKS240" s="187"/>
      <c r="DKT240" s="187"/>
      <c r="DKU240" s="187"/>
      <c r="DKV240" s="187"/>
      <c r="DKW240" s="187"/>
      <c r="DKX240" s="187"/>
      <c r="DKY240" s="187"/>
      <c r="DKZ240" s="187"/>
      <c r="DLA240" s="187"/>
      <c r="DLB240" s="187"/>
      <c r="DLC240" s="187"/>
      <c r="DLD240" s="187"/>
      <c r="DLE240" s="187"/>
      <c r="DLF240" s="187"/>
      <c r="DLG240" s="187"/>
      <c r="DLH240" s="187"/>
      <c r="DLI240" s="187"/>
      <c r="DLJ240" s="187"/>
      <c r="DLK240" s="187"/>
      <c r="DLL240" s="187"/>
      <c r="DLM240" s="187"/>
      <c r="DLN240" s="187"/>
      <c r="DLO240" s="187"/>
      <c r="DLP240" s="187"/>
      <c r="DLQ240" s="187"/>
      <c r="DLR240" s="187"/>
      <c r="DLS240" s="187"/>
      <c r="DLT240" s="187"/>
      <c r="DLU240" s="187"/>
      <c r="DLV240" s="187"/>
      <c r="DLW240" s="187"/>
      <c r="DLX240" s="187"/>
      <c r="DLY240" s="187"/>
      <c r="DLZ240" s="187"/>
      <c r="DMA240" s="187"/>
      <c r="DMB240" s="187"/>
      <c r="DMC240" s="187"/>
      <c r="DMD240" s="187"/>
      <c r="DME240" s="187"/>
      <c r="DMF240" s="187"/>
      <c r="DMG240" s="187"/>
      <c r="DMH240" s="187"/>
      <c r="DMI240" s="187"/>
      <c r="DMJ240" s="187"/>
      <c r="DMK240" s="187"/>
      <c r="DML240" s="187"/>
      <c r="DMM240" s="187"/>
      <c r="DMN240" s="187"/>
      <c r="DMO240" s="187"/>
      <c r="DMP240" s="187"/>
      <c r="DMQ240" s="187"/>
      <c r="DMR240" s="187"/>
      <c r="DMS240" s="187"/>
      <c r="DMT240" s="187"/>
      <c r="DMU240" s="187"/>
      <c r="DMV240" s="187"/>
      <c r="DMW240" s="187"/>
      <c r="DMX240" s="187"/>
      <c r="DMY240" s="187"/>
      <c r="DMZ240" s="187"/>
      <c r="DNA240" s="187"/>
      <c r="DNB240" s="187"/>
      <c r="DNC240" s="187"/>
      <c r="DND240" s="187"/>
      <c r="DNE240" s="187"/>
      <c r="DNF240" s="187"/>
      <c r="DNG240" s="187"/>
      <c r="DNH240" s="187"/>
      <c r="DNI240" s="187"/>
      <c r="DNJ240" s="187"/>
      <c r="DNK240" s="187"/>
      <c r="DNL240" s="187"/>
      <c r="DNM240" s="187"/>
      <c r="DNN240" s="187"/>
      <c r="DNO240" s="187"/>
      <c r="DNP240" s="187"/>
      <c r="DNQ240" s="187"/>
      <c r="DNR240" s="187"/>
      <c r="DNS240" s="187"/>
      <c r="DNT240" s="187"/>
      <c r="DNU240" s="187"/>
      <c r="DNV240" s="187"/>
      <c r="DNW240" s="187"/>
      <c r="DNX240" s="187"/>
      <c r="DNY240" s="187"/>
      <c r="DNZ240" s="187"/>
      <c r="DOA240" s="187"/>
      <c r="DOB240" s="187"/>
      <c r="DOC240" s="187"/>
      <c r="DOD240" s="187"/>
      <c r="DOE240" s="187"/>
      <c r="DOF240" s="187"/>
      <c r="DOG240" s="187"/>
      <c r="DOH240" s="187"/>
      <c r="DOI240" s="187"/>
      <c r="DOJ240" s="187"/>
      <c r="DOK240" s="187"/>
      <c r="DOL240" s="187"/>
      <c r="DOM240" s="187"/>
      <c r="DON240" s="187"/>
      <c r="DOO240" s="187"/>
      <c r="DOP240" s="187"/>
      <c r="DOQ240" s="187"/>
      <c r="DOR240" s="187"/>
      <c r="DOS240" s="187"/>
      <c r="DOT240" s="187"/>
      <c r="DOU240" s="187"/>
      <c r="DOV240" s="187"/>
      <c r="DOW240" s="187"/>
      <c r="DOX240" s="187"/>
      <c r="DOY240" s="187"/>
      <c r="DOZ240" s="187"/>
      <c r="DPA240" s="187"/>
      <c r="DPB240" s="187"/>
      <c r="DPC240" s="187"/>
      <c r="DPD240" s="187"/>
      <c r="DPE240" s="187"/>
      <c r="DPF240" s="187"/>
      <c r="DPG240" s="187"/>
      <c r="DPH240" s="187"/>
      <c r="DPI240" s="187"/>
      <c r="DPJ240" s="187"/>
      <c r="DPK240" s="187"/>
      <c r="DPL240" s="187"/>
      <c r="DPM240" s="187"/>
      <c r="DPN240" s="187"/>
      <c r="DPO240" s="187"/>
      <c r="DPP240" s="187"/>
      <c r="DPQ240" s="187"/>
      <c r="DPR240" s="187"/>
      <c r="DPS240" s="187"/>
      <c r="DPT240" s="187"/>
      <c r="DPU240" s="187"/>
      <c r="DPV240" s="187"/>
      <c r="DPW240" s="187"/>
      <c r="DPX240" s="187"/>
      <c r="DPY240" s="187"/>
      <c r="DPZ240" s="187"/>
      <c r="DQA240" s="187"/>
      <c r="DQB240" s="187"/>
      <c r="DQC240" s="187"/>
      <c r="DQD240" s="187"/>
      <c r="DQE240" s="187"/>
      <c r="DQF240" s="187"/>
      <c r="DQG240" s="187"/>
      <c r="DQH240" s="187"/>
      <c r="DQI240" s="187"/>
      <c r="DQJ240" s="187"/>
      <c r="DQK240" s="187"/>
      <c r="DQL240" s="187"/>
      <c r="DQM240" s="187"/>
      <c r="DQN240" s="187"/>
      <c r="DQO240" s="187"/>
      <c r="DQP240" s="187"/>
      <c r="DQQ240" s="187"/>
      <c r="DQR240" s="187"/>
      <c r="DQS240" s="187"/>
      <c r="DQT240" s="187"/>
      <c r="DQU240" s="187"/>
      <c r="DQV240" s="187"/>
      <c r="DQW240" s="187"/>
      <c r="DQX240" s="187"/>
      <c r="DQY240" s="187"/>
      <c r="DQZ240" s="187"/>
      <c r="DRA240" s="187"/>
      <c r="DRB240" s="187"/>
      <c r="DRC240" s="187"/>
      <c r="DRD240" s="187"/>
      <c r="DRE240" s="187"/>
      <c r="DRF240" s="187"/>
      <c r="DRG240" s="187"/>
      <c r="DRH240" s="187"/>
      <c r="DRI240" s="187"/>
      <c r="DRJ240" s="187"/>
      <c r="DRK240" s="187"/>
      <c r="DRL240" s="187"/>
      <c r="DRM240" s="187"/>
      <c r="DRN240" s="187"/>
      <c r="DRO240" s="187"/>
      <c r="DRP240" s="187"/>
      <c r="DRQ240" s="187"/>
      <c r="DRR240" s="187"/>
      <c r="DRS240" s="187"/>
      <c r="DRT240" s="187"/>
      <c r="DRU240" s="187"/>
      <c r="DRV240" s="187"/>
      <c r="DRW240" s="187"/>
      <c r="DRX240" s="187"/>
      <c r="DRY240" s="187"/>
      <c r="DRZ240" s="187"/>
      <c r="DSA240" s="187"/>
      <c r="DSB240" s="187"/>
      <c r="DSC240" s="187"/>
      <c r="DSD240" s="187"/>
      <c r="DSE240" s="187"/>
      <c r="DSF240" s="187"/>
      <c r="DSG240" s="187"/>
      <c r="DSH240" s="187"/>
      <c r="DSI240" s="187"/>
      <c r="DSJ240" s="187"/>
      <c r="DSK240" s="187"/>
      <c r="DSL240" s="187"/>
      <c r="DSM240" s="187"/>
      <c r="DSN240" s="187"/>
      <c r="DSO240" s="187"/>
      <c r="DSP240" s="187"/>
      <c r="DSQ240" s="187"/>
      <c r="DSR240" s="187"/>
      <c r="DSS240" s="187"/>
      <c r="DST240" s="187"/>
      <c r="DSU240" s="187"/>
      <c r="DSV240" s="187"/>
      <c r="DSW240" s="187"/>
      <c r="DSX240" s="187"/>
      <c r="DSY240" s="187"/>
      <c r="DSZ240" s="187"/>
      <c r="DTA240" s="187"/>
      <c r="DTB240" s="187"/>
      <c r="DTC240" s="187"/>
      <c r="DTD240" s="187"/>
      <c r="DTE240" s="187"/>
      <c r="DTF240" s="187"/>
      <c r="DTG240" s="187"/>
      <c r="DTH240" s="187"/>
      <c r="DTI240" s="187"/>
      <c r="DTJ240" s="187"/>
      <c r="DTK240" s="187"/>
      <c r="DTL240" s="187"/>
      <c r="DTM240" s="187"/>
      <c r="DTN240" s="187"/>
      <c r="DTO240" s="187"/>
      <c r="DTP240" s="187"/>
      <c r="DTQ240" s="187"/>
      <c r="DTR240" s="187"/>
      <c r="DTS240" s="187"/>
      <c r="DTT240" s="187"/>
      <c r="DTU240" s="187"/>
      <c r="DTV240" s="187"/>
      <c r="DTW240" s="187"/>
      <c r="DTX240" s="187"/>
      <c r="DTY240" s="187"/>
      <c r="DTZ240" s="187"/>
      <c r="DUA240" s="187"/>
      <c r="DUB240" s="187"/>
      <c r="DUC240" s="187"/>
      <c r="DUD240" s="187"/>
      <c r="DUE240" s="187"/>
      <c r="DUF240" s="187"/>
      <c r="DUG240" s="187"/>
      <c r="DUH240" s="187"/>
      <c r="DUI240" s="187"/>
      <c r="DUJ240" s="187"/>
      <c r="DUK240" s="187"/>
      <c r="DUL240" s="187"/>
      <c r="DUM240" s="187"/>
      <c r="DUN240" s="187"/>
      <c r="DUO240" s="187"/>
      <c r="DUP240" s="187"/>
      <c r="DUQ240" s="187"/>
      <c r="DUR240" s="187"/>
      <c r="DUS240" s="187"/>
      <c r="DUT240" s="187"/>
      <c r="DUU240" s="187"/>
      <c r="DUV240" s="187"/>
      <c r="DUW240" s="187"/>
      <c r="DUX240" s="187"/>
      <c r="DUY240" s="187"/>
      <c r="DUZ240" s="187"/>
      <c r="DVA240" s="187"/>
      <c r="DVB240" s="187"/>
      <c r="DVC240" s="187"/>
      <c r="DVD240" s="187"/>
      <c r="DVE240" s="187"/>
      <c r="DVF240" s="187"/>
      <c r="DVG240" s="187"/>
      <c r="DVH240" s="187"/>
      <c r="DVI240" s="187"/>
      <c r="DVJ240" s="187"/>
      <c r="DVK240" s="187"/>
      <c r="DVL240" s="187"/>
      <c r="DVM240" s="187"/>
      <c r="DVN240" s="187"/>
      <c r="DVO240" s="187"/>
      <c r="DVP240" s="187"/>
      <c r="DVQ240" s="187"/>
      <c r="DVR240" s="187"/>
      <c r="DVS240" s="187"/>
      <c r="DVT240" s="187"/>
      <c r="DVU240" s="187"/>
      <c r="DVV240" s="187"/>
      <c r="DVW240" s="187"/>
      <c r="DVX240" s="187"/>
      <c r="DVY240" s="187"/>
      <c r="DVZ240" s="187"/>
      <c r="DWA240" s="187"/>
      <c r="DWB240" s="187"/>
      <c r="DWC240" s="187"/>
      <c r="DWD240" s="187"/>
      <c r="DWE240" s="187"/>
      <c r="DWF240" s="187"/>
      <c r="DWG240" s="187"/>
      <c r="DWH240" s="187"/>
      <c r="DWI240" s="187"/>
      <c r="DWJ240" s="187"/>
      <c r="DWK240" s="187"/>
      <c r="DWL240" s="187"/>
      <c r="DWM240" s="187"/>
      <c r="DWN240" s="187"/>
      <c r="DWO240" s="187"/>
      <c r="DWP240" s="187"/>
      <c r="DWQ240" s="187"/>
      <c r="DWR240" s="187"/>
      <c r="DWS240" s="187"/>
      <c r="DWT240" s="187"/>
      <c r="DWU240" s="187"/>
      <c r="DWV240" s="187"/>
      <c r="DWW240" s="187"/>
      <c r="DWX240" s="187"/>
      <c r="DWY240" s="187"/>
      <c r="DWZ240" s="187"/>
      <c r="DXA240" s="187"/>
      <c r="DXB240" s="187"/>
      <c r="DXC240" s="187"/>
      <c r="DXD240" s="187"/>
      <c r="DXE240" s="187"/>
      <c r="DXF240" s="187"/>
      <c r="DXG240" s="187"/>
      <c r="DXH240" s="187"/>
      <c r="DXI240" s="187"/>
      <c r="DXJ240" s="187"/>
      <c r="DXK240" s="187"/>
      <c r="DXL240" s="187"/>
      <c r="DXM240" s="187"/>
      <c r="DXN240" s="187"/>
      <c r="DXO240" s="187"/>
      <c r="DXP240" s="187"/>
      <c r="DXQ240" s="187"/>
      <c r="DXR240" s="187"/>
      <c r="DXS240" s="187"/>
      <c r="DXT240" s="187"/>
      <c r="DXU240" s="187"/>
      <c r="DXV240" s="187"/>
      <c r="DXW240" s="187"/>
      <c r="DXX240" s="187"/>
      <c r="DXY240" s="187"/>
      <c r="DXZ240" s="187"/>
      <c r="DYA240" s="187"/>
      <c r="DYB240" s="187"/>
      <c r="DYC240" s="187"/>
      <c r="DYD240" s="187"/>
      <c r="DYE240" s="187"/>
      <c r="DYF240" s="187"/>
      <c r="DYG240" s="187"/>
      <c r="DYH240" s="187"/>
      <c r="DYI240" s="187"/>
      <c r="DYJ240" s="187"/>
      <c r="DYK240" s="187"/>
      <c r="DYL240" s="187"/>
      <c r="DYM240" s="187"/>
      <c r="DYN240" s="187"/>
      <c r="DYO240" s="187"/>
      <c r="DYP240" s="187"/>
      <c r="DYQ240" s="187"/>
      <c r="DYR240" s="187"/>
      <c r="DYS240" s="187"/>
      <c r="DYT240" s="187"/>
      <c r="DYU240" s="187"/>
      <c r="DYV240" s="187"/>
      <c r="DYW240" s="187"/>
      <c r="DYX240" s="187"/>
      <c r="DYY240" s="187"/>
      <c r="DYZ240" s="187"/>
      <c r="DZA240" s="187"/>
      <c r="DZB240" s="187"/>
      <c r="DZC240" s="187"/>
      <c r="DZD240" s="187"/>
      <c r="DZE240" s="187"/>
      <c r="DZF240" s="187"/>
      <c r="DZG240" s="187"/>
      <c r="DZH240" s="187"/>
      <c r="DZI240" s="187"/>
      <c r="DZJ240" s="187"/>
      <c r="DZK240" s="187"/>
      <c r="DZL240" s="187"/>
      <c r="DZM240" s="187"/>
      <c r="DZN240" s="187"/>
      <c r="DZO240" s="187"/>
      <c r="DZP240" s="187"/>
      <c r="DZQ240" s="187"/>
      <c r="DZR240" s="187"/>
      <c r="DZS240" s="187"/>
      <c r="DZT240" s="187"/>
      <c r="DZU240" s="187"/>
      <c r="DZV240" s="187"/>
      <c r="DZW240" s="187"/>
      <c r="DZX240" s="187"/>
      <c r="DZY240" s="187"/>
      <c r="DZZ240" s="187"/>
      <c r="EAA240" s="187"/>
      <c r="EAB240" s="187"/>
      <c r="EAC240" s="187"/>
      <c r="EAD240" s="187"/>
      <c r="EAE240" s="187"/>
      <c r="EAF240" s="187"/>
      <c r="EAG240" s="187"/>
      <c r="EAH240" s="187"/>
      <c r="EAI240" s="187"/>
      <c r="EAJ240" s="187"/>
      <c r="EAK240" s="187"/>
      <c r="EAL240" s="187"/>
      <c r="EAM240" s="187"/>
      <c r="EAN240" s="187"/>
      <c r="EAO240" s="187"/>
      <c r="EAP240" s="187"/>
      <c r="EAQ240" s="187"/>
      <c r="EAR240" s="187"/>
      <c r="EAS240" s="187"/>
      <c r="EAT240" s="187"/>
      <c r="EAU240" s="187"/>
      <c r="EAV240" s="187"/>
      <c r="EAW240" s="187"/>
      <c r="EAX240" s="187"/>
      <c r="EAY240" s="187"/>
      <c r="EAZ240" s="187"/>
      <c r="EBA240" s="187"/>
      <c r="EBB240" s="187"/>
      <c r="EBC240" s="187"/>
      <c r="EBD240" s="187"/>
      <c r="EBE240" s="187"/>
      <c r="EBF240" s="187"/>
      <c r="EBG240" s="187"/>
      <c r="EBH240" s="187"/>
      <c r="EBI240" s="187"/>
      <c r="EBJ240" s="187"/>
      <c r="EBK240" s="187"/>
      <c r="EBL240" s="187"/>
      <c r="EBM240" s="187"/>
      <c r="EBN240" s="187"/>
      <c r="EBO240" s="187"/>
      <c r="EBP240" s="187"/>
      <c r="EBQ240" s="187"/>
      <c r="EBR240" s="187"/>
      <c r="EBS240" s="187"/>
      <c r="EBT240" s="187"/>
      <c r="EBU240" s="187"/>
      <c r="EBV240" s="187"/>
      <c r="EBW240" s="187"/>
      <c r="EBX240" s="187"/>
      <c r="EBY240" s="187"/>
      <c r="EBZ240" s="187"/>
      <c r="ECA240" s="187"/>
      <c r="ECB240" s="187"/>
      <c r="ECC240" s="187"/>
      <c r="ECD240" s="187"/>
      <c r="ECE240" s="187"/>
      <c r="ECF240" s="187"/>
      <c r="ECG240" s="187"/>
      <c r="ECH240" s="187"/>
      <c r="ECI240" s="187"/>
      <c r="ECJ240" s="187"/>
      <c r="ECK240" s="187"/>
      <c r="ECL240" s="187"/>
      <c r="ECM240" s="187"/>
      <c r="ECN240" s="187"/>
      <c r="ECO240" s="187"/>
      <c r="ECP240" s="187"/>
      <c r="ECQ240" s="187"/>
      <c r="ECR240" s="187"/>
      <c r="ECS240" s="187"/>
      <c r="ECT240" s="187"/>
      <c r="ECU240" s="187"/>
      <c r="ECV240" s="187"/>
      <c r="ECW240" s="187"/>
      <c r="ECX240" s="187"/>
      <c r="ECY240" s="187"/>
      <c r="ECZ240" s="187"/>
      <c r="EDA240" s="187"/>
      <c r="EDB240" s="187"/>
      <c r="EDC240" s="187"/>
      <c r="EDD240" s="187"/>
      <c r="EDE240" s="187"/>
      <c r="EDF240" s="187"/>
      <c r="EDG240" s="187"/>
      <c r="EDH240" s="187"/>
      <c r="EDI240" s="187"/>
      <c r="EDJ240" s="187"/>
      <c r="EDK240" s="187"/>
      <c r="EDL240" s="187"/>
      <c r="EDM240" s="187"/>
      <c r="EDN240" s="187"/>
      <c r="EDO240" s="187"/>
      <c r="EDP240" s="187"/>
      <c r="EDQ240" s="187"/>
      <c r="EDR240" s="187"/>
      <c r="EDS240" s="187"/>
      <c r="EDT240" s="187"/>
      <c r="EDU240" s="187"/>
      <c r="EDV240" s="187"/>
      <c r="EDW240" s="187"/>
      <c r="EDX240" s="187"/>
      <c r="EDY240" s="187"/>
      <c r="EDZ240" s="187"/>
      <c r="EEA240" s="187"/>
      <c r="EEB240" s="187"/>
      <c r="EEC240" s="187"/>
      <c r="EED240" s="187"/>
      <c r="EEE240" s="187"/>
      <c r="EEF240" s="187"/>
      <c r="EEG240" s="187"/>
      <c r="EEH240" s="187"/>
      <c r="EEI240" s="187"/>
      <c r="EEJ240" s="187"/>
      <c r="EEK240" s="187"/>
      <c r="EEL240" s="187"/>
      <c r="EEM240" s="187"/>
      <c r="EEN240" s="187"/>
      <c r="EEO240" s="187"/>
      <c r="EEP240" s="187"/>
      <c r="EEQ240" s="187"/>
      <c r="EER240" s="187"/>
      <c r="EES240" s="187"/>
      <c r="EET240" s="187"/>
      <c r="EEU240" s="187"/>
      <c r="EEV240" s="187"/>
      <c r="EEW240" s="187"/>
      <c r="EEX240" s="187"/>
      <c r="EEY240" s="187"/>
      <c r="EEZ240" s="187"/>
      <c r="EFA240" s="187"/>
      <c r="EFB240" s="187"/>
      <c r="EFC240" s="187"/>
      <c r="EFD240" s="187"/>
      <c r="EFE240" s="187"/>
      <c r="EFF240" s="187"/>
      <c r="EFG240" s="187"/>
      <c r="EFH240" s="187"/>
      <c r="EFI240" s="187"/>
      <c r="EFJ240" s="187"/>
      <c r="EFK240" s="187"/>
      <c r="EFL240" s="187"/>
      <c r="EFM240" s="187"/>
      <c r="EFN240" s="187"/>
      <c r="EFO240" s="187"/>
      <c r="EFP240" s="187"/>
      <c r="EFQ240" s="187"/>
      <c r="EFR240" s="187"/>
      <c r="EFS240" s="187"/>
      <c r="EFT240" s="187"/>
      <c r="EFU240" s="187"/>
      <c r="EFV240" s="187"/>
      <c r="EFW240" s="187"/>
      <c r="EFX240" s="187"/>
      <c r="EFY240" s="187"/>
      <c r="EFZ240" s="187"/>
      <c r="EGA240" s="187"/>
      <c r="EGB240" s="187"/>
      <c r="EGC240" s="187"/>
      <c r="EGD240" s="187"/>
      <c r="EGE240" s="187"/>
      <c r="EGF240" s="187"/>
      <c r="EGG240" s="187"/>
      <c r="EGH240" s="187"/>
      <c r="EGI240" s="187"/>
      <c r="EGJ240" s="187"/>
      <c r="EGK240" s="187"/>
      <c r="EGL240" s="187"/>
      <c r="EGM240" s="187"/>
      <c r="EGN240" s="187"/>
      <c r="EGO240" s="187"/>
      <c r="EGP240" s="187"/>
      <c r="EGQ240" s="187"/>
      <c r="EGR240" s="187"/>
      <c r="EGS240" s="187"/>
      <c r="EGT240" s="187"/>
      <c r="EGU240" s="187"/>
      <c r="EGV240" s="187"/>
      <c r="EGW240" s="187"/>
      <c r="EGX240" s="187"/>
      <c r="EGY240" s="187"/>
      <c r="EGZ240" s="187"/>
      <c r="EHA240" s="187"/>
      <c r="EHB240" s="187"/>
      <c r="EHC240" s="187"/>
      <c r="EHD240" s="187"/>
      <c r="EHE240" s="187"/>
      <c r="EHF240" s="187"/>
      <c r="EHG240" s="187"/>
      <c r="EHH240" s="187"/>
      <c r="EHI240" s="187"/>
      <c r="EHJ240" s="187"/>
      <c r="EHK240" s="187"/>
      <c r="EHL240" s="187"/>
      <c r="EHM240" s="187"/>
      <c r="EHN240" s="187"/>
      <c r="EHO240" s="187"/>
      <c r="EHP240" s="187"/>
      <c r="EHQ240" s="187"/>
      <c r="EHR240" s="187"/>
      <c r="EHS240" s="187"/>
      <c r="EHT240" s="187"/>
      <c r="EHU240" s="187"/>
      <c r="EHV240" s="187"/>
      <c r="EHW240" s="187"/>
      <c r="EHX240" s="187"/>
      <c r="EHY240" s="187"/>
      <c r="EHZ240" s="187"/>
      <c r="EIA240" s="187"/>
      <c r="EIB240" s="187"/>
      <c r="EIC240" s="187"/>
      <c r="EID240" s="187"/>
      <c r="EIE240" s="187"/>
      <c r="EIF240" s="187"/>
      <c r="EIG240" s="187"/>
      <c r="EIH240" s="187"/>
      <c r="EII240" s="187"/>
      <c r="EIJ240" s="187"/>
      <c r="EIK240" s="187"/>
      <c r="EIL240" s="187"/>
      <c r="EIM240" s="187"/>
      <c r="EIN240" s="187"/>
      <c r="EIO240" s="187"/>
      <c r="EIP240" s="187"/>
      <c r="EIQ240" s="187"/>
      <c r="EIR240" s="187"/>
      <c r="EIS240" s="187"/>
      <c r="EIT240" s="187"/>
      <c r="EIU240" s="187"/>
      <c r="EIV240" s="187"/>
      <c r="EIW240" s="187"/>
      <c r="EIX240" s="187"/>
      <c r="EIY240" s="187"/>
      <c r="EIZ240" s="187"/>
      <c r="EJA240" s="187"/>
      <c r="EJB240" s="187"/>
      <c r="EJC240" s="187"/>
      <c r="EJD240" s="187"/>
      <c r="EJE240" s="187"/>
      <c r="EJF240" s="187"/>
      <c r="EJG240" s="187"/>
      <c r="EJH240" s="187"/>
      <c r="EJI240" s="187"/>
      <c r="EJJ240" s="187"/>
      <c r="EJK240" s="187"/>
      <c r="EJL240" s="187"/>
      <c r="EJM240" s="187"/>
      <c r="EJN240" s="187"/>
      <c r="EJO240" s="187"/>
      <c r="EJP240" s="187"/>
      <c r="EJQ240" s="187"/>
      <c r="EJR240" s="187"/>
      <c r="EJS240" s="187"/>
      <c r="EJT240" s="187"/>
      <c r="EJU240" s="187"/>
      <c r="EJV240" s="187"/>
      <c r="EJW240" s="187"/>
      <c r="EJX240" s="187"/>
      <c r="EJY240" s="187"/>
      <c r="EJZ240" s="187"/>
      <c r="EKA240" s="187"/>
      <c r="EKB240" s="187"/>
      <c r="EKC240" s="187"/>
      <c r="EKD240" s="187"/>
      <c r="EKE240" s="187"/>
      <c r="EKF240" s="187"/>
      <c r="EKG240" s="187"/>
      <c r="EKH240" s="187"/>
      <c r="EKI240" s="187"/>
      <c r="EKJ240" s="187"/>
      <c r="EKK240" s="187"/>
      <c r="EKL240" s="187"/>
      <c r="EKM240" s="187"/>
      <c r="EKN240" s="187"/>
      <c r="EKO240" s="187"/>
      <c r="EKP240" s="187"/>
      <c r="EKQ240" s="187"/>
      <c r="EKR240" s="187"/>
      <c r="EKS240" s="187"/>
      <c r="EKT240" s="187"/>
      <c r="EKU240" s="187"/>
      <c r="EKV240" s="187"/>
      <c r="EKW240" s="187"/>
      <c r="EKX240" s="187"/>
      <c r="EKY240" s="187"/>
      <c r="EKZ240" s="187"/>
      <c r="ELA240" s="187"/>
      <c r="ELB240" s="187"/>
      <c r="ELC240" s="187"/>
      <c r="ELD240" s="187"/>
      <c r="ELE240" s="187"/>
      <c r="ELF240" s="187"/>
      <c r="ELG240" s="187"/>
      <c r="ELH240" s="187"/>
      <c r="ELI240" s="187"/>
      <c r="ELJ240" s="187"/>
      <c r="ELK240" s="187"/>
      <c r="ELL240" s="187"/>
      <c r="ELM240" s="187"/>
      <c r="ELN240" s="187"/>
      <c r="ELO240" s="187"/>
      <c r="ELP240" s="187"/>
      <c r="ELQ240" s="187"/>
      <c r="ELR240" s="187"/>
      <c r="ELS240" s="187"/>
      <c r="ELT240" s="187"/>
      <c r="ELU240" s="187"/>
      <c r="ELV240" s="187"/>
      <c r="ELW240" s="187"/>
      <c r="ELX240" s="187"/>
      <c r="ELY240" s="187"/>
      <c r="ELZ240" s="187"/>
      <c r="EMA240" s="187"/>
      <c r="EMB240" s="187"/>
      <c r="EMC240" s="187"/>
      <c r="EMD240" s="187"/>
      <c r="EME240" s="187"/>
      <c r="EMF240" s="187"/>
      <c r="EMG240" s="187"/>
      <c r="EMH240" s="187"/>
      <c r="EMI240" s="187"/>
      <c r="EMJ240" s="187"/>
      <c r="EMK240" s="187"/>
      <c r="EML240" s="187"/>
      <c r="EMM240" s="187"/>
      <c r="EMN240" s="187"/>
      <c r="EMO240" s="187"/>
      <c r="EMP240" s="187"/>
      <c r="EMQ240" s="187"/>
      <c r="EMR240" s="187"/>
      <c r="EMS240" s="187"/>
      <c r="EMT240" s="187"/>
      <c r="EMU240" s="187"/>
      <c r="EMV240" s="187"/>
      <c r="EMW240" s="187"/>
      <c r="EMX240" s="187"/>
      <c r="EMY240" s="187"/>
      <c r="EMZ240" s="187"/>
      <c r="ENA240" s="187"/>
      <c r="ENB240" s="187"/>
      <c r="ENC240" s="187"/>
      <c r="END240" s="187"/>
      <c r="ENE240" s="187"/>
      <c r="ENF240" s="187"/>
      <c r="ENG240" s="187"/>
      <c r="ENH240" s="187"/>
      <c r="ENI240" s="187"/>
      <c r="ENJ240" s="187"/>
      <c r="ENK240" s="187"/>
      <c r="ENL240" s="187"/>
      <c r="ENM240" s="187"/>
      <c r="ENN240" s="187"/>
      <c r="ENO240" s="187"/>
      <c r="ENP240" s="187"/>
      <c r="ENQ240" s="187"/>
      <c r="ENR240" s="187"/>
      <c r="ENS240" s="187"/>
      <c r="ENT240" s="187"/>
      <c r="ENU240" s="187"/>
      <c r="ENV240" s="187"/>
      <c r="ENW240" s="187"/>
      <c r="ENX240" s="187"/>
      <c r="ENY240" s="187"/>
      <c r="ENZ240" s="187"/>
      <c r="EOA240" s="187"/>
      <c r="EOB240" s="187"/>
      <c r="EOC240" s="187"/>
      <c r="EOD240" s="187"/>
      <c r="EOE240" s="187"/>
      <c r="EOF240" s="187"/>
      <c r="EOG240" s="187"/>
      <c r="EOH240" s="187"/>
      <c r="EOI240" s="187"/>
      <c r="EOJ240" s="187"/>
      <c r="EOK240" s="187"/>
      <c r="EOL240" s="187"/>
      <c r="EOM240" s="187"/>
      <c r="EON240" s="187"/>
      <c r="EOO240" s="187"/>
      <c r="EOP240" s="187"/>
      <c r="EOQ240" s="187"/>
      <c r="EOR240" s="187"/>
      <c r="EOS240" s="187"/>
      <c r="EOT240" s="187"/>
      <c r="EOU240" s="187"/>
      <c r="EOV240" s="187"/>
      <c r="EOW240" s="187"/>
      <c r="EOX240" s="187"/>
      <c r="EOY240" s="187"/>
      <c r="EOZ240" s="187"/>
      <c r="EPA240" s="187"/>
      <c r="EPB240" s="187"/>
      <c r="EPC240" s="187"/>
      <c r="EPD240" s="187"/>
      <c r="EPE240" s="187"/>
      <c r="EPF240" s="187"/>
      <c r="EPG240" s="187"/>
      <c r="EPH240" s="187"/>
      <c r="EPI240" s="187"/>
      <c r="EPJ240" s="187"/>
      <c r="EPK240" s="187"/>
      <c r="EPL240" s="187"/>
      <c r="EPM240" s="187"/>
      <c r="EPN240" s="187"/>
      <c r="EPO240" s="187"/>
      <c r="EPP240" s="187"/>
      <c r="EPQ240" s="187"/>
      <c r="EPR240" s="187"/>
      <c r="EPS240" s="187"/>
      <c r="EPT240" s="187"/>
      <c r="EPU240" s="187"/>
      <c r="EPV240" s="187"/>
      <c r="EPW240" s="187"/>
      <c r="EPX240" s="187"/>
      <c r="EPY240" s="187"/>
      <c r="EPZ240" s="187"/>
      <c r="EQA240" s="187"/>
      <c r="EQB240" s="187"/>
      <c r="EQC240" s="187"/>
      <c r="EQD240" s="187"/>
      <c r="EQE240" s="187"/>
      <c r="EQF240" s="187"/>
      <c r="EQG240" s="187"/>
      <c r="EQH240" s="187"/>
      <c r="EQI240" s="187"/>
      <c r="EQJ240" s="187"/>
      <c r="EQK240" s="187"/>
      <c r="EQL240" s="187"/>
      <c r="EQM240" s="187"/>
      <c r="EQN240" s="187"/>
      <c r="EQO240" s="187"/>
      <c r="EQP240" s="187"/>
      <c r="EQQ240" s="187"/>
      <c r="EQR240" s="187"/>
      <c r="EQS240" s="187"/>
      <c r="EQT240" s="187"/>
      <c r="EQU240" s="187"/>
      <c r="EQV240" s="187"/>
      <c r="EQW240" s="187"/>
      <c r="EQX240" s="187"/>
      <c r="EQY240" s="187"/>
      <c r="EQZ240" s="187"/>
      <c r="ERA240" s="187"/>
      <c r="ERB240" s="187"/>
      <c r="ERC240" s="187"/>
      <c r="ERD240" s="187"/>
      <c r="ERE240" s="187"/>
      <c r="ERF240" s="187"/>
      <c r="ERG240" s="187"/>
      <c r="ERH240" s="187"/>
      <c r="ERI240" s="187"/>
      <c r="ERJ240" s="187"/>
      <c r="ERK240" s="187"/>
      <c r="ERL240" s="187"/>
      <c r="ERM240" s="187"/>
      <c r="ERN240" s="187"/>
      <c r="ERO240" s="187"/>
      <c r="ERP240" s="187"/>
      <c r="ERQ240" s="187"/>
      <c r="ERR240" s="187"/>
      <c r="ERS240" s="187"/>
      <c r="ERT240" s="187"/>
      <c r="ERU240" s="187"/>
      <c r="ERV240" s="187"/>
      <c r="ERW240" s="187"/>
      <c r="ERX240" s="187"/>
      <c r="ERY240" s="187"/>
      <c r="ERZ240" s="187"/>
      <c r="ESA240" s="187"/>
      <c r="ESB240" s="187"/>
      <c r="ESC240" s="187"/>
      <c r="ESD240" s="187"/>
      <c r="ESE240" s="187"/>
      <c r="ESF240" s="187"/>
      <c r="ESG240" s="187"/>
      <c r="ESH240" s="187"/>
      <c r="ESI240" s="187"/>
      <c r="ESJ240" s="187"/>
      <c r="ESK240" s="187"/>
      <c r="ESL240" s="187"/>
      <c r="ESM240" s="187"/>
      <c r="ESN240" s="187"/>
      <c r="ESO240" s="187"/>
      <c r="ESP240" s="187"/>
      <c r="ESQ240" s="187"/>
      <c r="ESR240" s="187"/>
      <c r="ESS240" s="187"/>
      <c r="EST240" s="187"/>
      <c r="ESU240" s="187"/>
      <c r="ESV240" s="187"/>
      <c r="ESW240" s="187"/>
      <c r="ESX240" s="187"/>
      <c r="ESY240" s="187"/>
      <c r="ESZ240" s="187"/>
      <c r="ETA240" s="187"/>
      <c r="ETB240" s="187"/>
      <c r="ETC240" s="187"/>
      <c r="ETD240" s="187"/>
      <c r="ETE240" s="187"/>
      <c r="ETF240" s="187"/>
      <c r="ETG240" s="187"/>
      <c r="ETH240" s="187"/>
      <c r="ETI240" s="187"/>
      <c r="ETJ240" s="187"/>
      <c r="ETK240" s="187"/>
      <c r="ETL240" s="187"/>
      <c r="ETM240" s="187"/>
      <c r="ETN240" s="187"/>
      <c r="ETO240" s="187"/>
      <c r="ETP240" s="187"/>
      <c r="ETQ240" s="187"/>
      <c r="ETR240" s="187"/>
      <c r="ETS240" s="187"/>
      <c r="ETT240" s="187"/>
      <c r="ETU240" s="187"/>
      <c r="ETV240" s="187"/>
      <c r="ETW240" s="187"/>
      <c r="ETX240" s="187"/>
      <c r="ETY240" s="187"/>
      <c r="ETZ240" s="187"/>
      <c r="EUA240" s="187"/>
      <c r="EUB240" s="187"/>
      <c r="EUC240" s="187"/>
      <c r="EUD240" s="187"/>
      <c r="EUE240" s="187"/>
      <c r="EUF240" s="187"/>
      <c r="EUG240" s="187"/>
      <c r="EUH240" s="187"/>
      <c r="EUI240" s="187"/>
      <c r="EUJ240" s="187"/>
      <c r="EUK240" s="187"/>
      <c r="EUL240" s="187"/>
      <c r="EUM240" s="187"/>
      <c r="EUN240" s="187"/>
      <c r="EUO240" s="187"/>
      <c r="EUP240" s="187"/>
      <c r="EUQ240" s="187"/>
      <c r="EUR240" s="187"/>
      <c r="EUS240" s="187"/>
      <c r="EUT240" s="187"/>
      <c r="EUU240" s="187"/>
      <c r="EUV240" s="187"/>
      <c r="EUW240" s="187"/>
      <c r="EUX240" s="187"/>
      <c r="EUY240" s="187"/>
      <c r="EUZ240" s="187"/>
      <c r="EVA240" s="187"/>
      <c r="EVB240" s="187"/>
      <c r="EVC240" s="187"/>
      <c r="EVD240" s="187"/>
      <c r="EVE240" s="187"/>
      <c r="EVF240" s="187"/>
      <c r="EVG240" s="187"/>
      <c r="EVH240" s="187"/>
      <c r="EVI240" s="187"/>
      <c r="EVJ240" s="187"/>
      <c r="EVK240" s="187"/>
      <c r="EVL240" s="187"/>
      <c r="EVM240" s="187"/>
      <c r="EVN240" s="187"/>
      <c r="EVO240" s="187"/>
      <c r="EVP240" s="187"/>
      <c r="EVQ240" s="187"/>
      <c r="EVR240" s="187"/>
      <c r="EVS240" s="187"/>
      <c r="EVT240" s="187"/>
      <c r="EVU240" s="187"/>
      <c r="EVV240" s="187"/>
      <c r="EVW240" s="187"/>
      <c r="EVX240" s="187"/>
      <c r="EVY240" s="187"/>
      <c r="EVZ240" s="187"/>
      <c r="EWA240" s="187"/>
      <c r="EWB240" s="187"/>
      <c r="EWC240" s="187"/>
      <c r="EWD240" s="187"/>
      <c r="EWE240" s="187"/>
      <c r="EWF240" s="187"/>
      <c r="EWG240" s="187"/>
      <c r="EWH240" s="187"/>
      <c r="EWI240" s="187"/>
      <c r="EWJ240" s="187"/>
      <c r="EWK240" s="187"/>
      <c r="EWL240" s="187"/>
      <c r="EWM240" s="187"/>
      <c r="EWN240" s="187"/>
      <c r="EWO240" s="187"/>
      <c r="EWP240" s="187"/>
      <c r="EWQ240" s="187"/>
      <c r="EWR240" s="187"/>
      <c r="EWS240" s="187"/>
      <c r="EWT240" s="187"/>
      <c r="EWU240" s="187"/>
      <c r="EWV240" s="187"/>
      <c r="EWW240" s="187"/>
      <c r="EWX240" s="187"/>
      <c r="EWY240" s="187"/>
      <c r="EWZ240" s="187"/>
      <c r="EXA240" s="187"/>
      <c r="EXB240" s="187"/>
      <c r="EXC240" s="187"/>
      <c r="EXD240" s="187"/>
      <c r="EXE240" s="187"/>
      <c r="EXF240" s="187"/>
      <c r="EXG240" s="187"/>
      <c r="EXH240" s="187"/>
      <c r="EXI240" s="187"/>
      <c r="EXJ240" s="187"/>
      <c r="EXK240" s="187"/>
      <c r="EXL240" s="187"/>
      <c r="EXM240" s="187"/>
      <c r="EXN240" s="187"/>
      <c r="EXO240" s="187"/>
      <c r="EXP240" s="187"/>
      <c r="EXQ240" s="187"/>
      <c r="EXR240" s="187"/>
      <c r="EXS240" s="187"/>
      <c r="EXT240" s="187"/>
      <c r="EXU240" s="187"/>
      <c r="EXV240" s="187"/>
      <c r="EXW240" s="187"/>
      <c r="EXX240" s="187"/>
      <c r="EXY240" s="187"/>
      <c r="EXZ240" s="187"/>
      <c r="EYA240" s="187"/>
      <c r="EYB240" s="187"/>
      <c r="EYC240" s="187"/>
      <c r="EYD240" s="187"/>
      <c r="EYE240" s="187"/>
      <c r="EYF240" s="187"/>
      <c r="EYG240" s="187"/>
      <c r="EYH240" s="187"/>
      <c r="EYI240" s="187"/>
      <c r="EYJ240" s="187"/>
      <c r="EYK240" s="187"/>
      <c r="EYL240" s="187"/>
      <c r="EYM240" s="187"/>
      <c r="EYN240" s="187"/>
      <c r="EYO240" s="187"/>
      <c r="EYP240" s="187"/>
      <c r="EYQ240" s="187"/>
      <c r="EYR240" s="187"/>
      <c r="EYS240" s="187"/>
      <c r="EYT240" s="187"/>
      <c r="EYU240" s="187"/>
      <c r="EYV240" s="187"/>
      <c r="EYW240" s="187"/>
      <c r="EYX240" s="187"/>
      <c r="EYY240" s="187"/>
      <c r="EYZ240" s="187"/>
      <c r="EZA240" s="187"/>
      <c r="EZB240" s="187"/>
      <c r="EZC240" s="187"/>
      <c r="EZD240" s="187"/>
      <c r="EZE240" s="187"/>
      <c r="EZF240" s="187"/>
      <c r="EZG240" s="187"/>
      <c r="EZH240" s="187"/>
      <c r="EZI240" s="187"/>
      <c r="EZJ240" s="187"/>
      <c r="EZK240" s="187"/>
      <c r="EZL240" s="187"/>
      <c r="EZM240" s="187"/>
      <c r="EZN240" s="187"/>
      <c r="EZO240" s="187"/>
      <c r="EZP240" s="187"/>
      <c r="EZQ240" s="187"/>
      <c r="EZR240" s="187"/>
      <c r="EZS240" s="187"/>
      <c r="EZT240" s="187"/>
      <c r="EZU240" s="187"/>
      <c r="EZV240" s="187"/>
      <c r="EZW240" s="187"/>
      <c r="EZX240" s="187"/>
      <c r="EZY240" s="187"/>
      <c r="EZZ240" s="187"/>
      <c r="FAA240" s="187"/>
      <c r="FAB240" s="187"/>
      <c r="FAC240" s="187"/>
      <c r="FAD240" s="187"/>
      <c r="FAE240" s="187"/>
      <c r="FAF240" s="187"/>
      <c r="FAG240" s="187"/>
      <c r="FAH240" s="187"/>
      <c r="FAI240" s="187"/>
      <c r="FAJ240" s="187"/>
      <c r="FAK240" s="187"/>
      <c r="FAL240" s="187"/>
      <c r="FAM240" s="187"/>
      <c r="FAN240" s="187"/>
      <c r="FAO240" s="187"/>
      <c r="FAP240" s="187"/>
      <c r="FAQ240" s="187"/>
      <c r="FAR240" s="187"/>
      <c r="FAS240" s="187"/>
      <c r="FAT240" s="187"/>
      <c r="FAU240" s="187"/>
      <c r="FAV240" s="187"/>
      <c r="FAW240" s="187"/>
      <c r="FAX240" s="187"/>
      <c r="FAY240" s="187"/>
      <c r="FAZ240" s="187"/>
      <c r="FBA240" s="187"/>
      <c r="FBB240" s="187"/>
      <c r="FBC240" s="187"/>
      <c r="FBD240" s="187"/>
      <c r="FBE240" s="187"/>
      <c r="FBF240" s="187"/>
      <c r="FBG240" s="187"/>
      <c r="FBH240" s="187"/>
      <c r="FBI240" s="187"/>
      <c r="FBJ240" s="187"/>
      <c r="FBK240" s="187"/>
      <c r="FBL240" s="187"/>
      <c r="FBM240" s="187"/>
      <c r="FBN240" s="187"/>
      <c r="FBO240" s="187"/>
      <c r="FBP240" s="187"/>
      <c r="FBQ240" s="187"/>
      <c r="FBR240" s="187"/>
      <c r="FBS240" s="187"/>
      <c r="FBT240" s="187"/>
      <c r="FBU240" s="187"/>
      <c r="FBV240" s="187"/>
      <c r="FBW240" s="187"/>
      <c r="FBX240" s="187"/>
      <c r="FBY240" s="187"/>
      <c r="FBZ240" s="187"/>
      <c r="FCA240" s="187"/>
      <c r="FCB240" s="187"/>
      <c r="FCC240" s="187"/>
      <c r="FCD240" s="187"/>
      <c r="FCE240" s="187"/>
      <c r="FCF240" s="187"/>
      <c r="FCG240" s="187"/>
      <c r="FCH240" s="187"/>
      <c r="FCI240" s="187"/>
      <c r="FCJ240" s="187"/>
      <c r="FCK240" s="187"/>
      <c r="FCL240" s="187"/>
      <c r="FCM240" s="187"/>
      <c r="FCN240" s="187"/>
      <c r="FCO240" s="187"/>
      <c r="FCP240" s="187"/>
      <c r="FCQ240" s="187"/>
      <c r="FCR240" s="187"/>
      <c r="FCS240" s="187"/>
      <c r="FCT240" s="187"/>
      <c r="FCU240" s="187"/>
      <c r="FCV240" s="187"/>
      <c r="FCW240" s="187"/>
      <c r="FCX240" s="187"/>
      <c r="FCY240" s="187"/>
      <c r="FCZ240" s="187"/>
      <c r="FDA240" s="187"/>
      <c r="FDB240" s="187"/>
      <c r="FDC240" s="187"/>
      <c r="FDD240" s="187"/>
      <c r="FDE240" s="187"/>
      <c r="FDF240" s="187"/>
      <c r="FDG240" s="187"/>
      <c r="FDH240" s="187"/>
      <c r="FDI240" s="187"/>
      <c r="FDJ240" s="187"/>
      <c r="FDK240" s="187"/>
      <c r="FDL240" s="187"/>
      <c r="FDM240" s="187"/>
      <c r="FDN240" s="187"/>
      <c r="FDO240" s="187"/>
      <c r="FDP240" s="187"/>
      <c r="FDQ240" s="187"/>
      <c r="FDR240" s="187"/>
      <c r="FDS240" s="187"/>
      <c r="FDT240" s="187"/>
      <c r="FDU240" s="187"/>
      <c r="FDV240" s="187"/>
      <c r="FDW240" s="187"/>
      <c r="FDX240" s="187"/>
      <c r="FDY240" s="187"/>
      <c r="FDZ240" s="187"/>
      <c r="FEA240" s="187"/>
      <c r="FEB240" s="187"/>
      <c r="FEC240" s="187"/>
      <c r="FED240" s="187"/>
      <c r="FEE240" s="187"/>
      <c r="FEF240" s="187"/>
      <c r="FEG240" s="187"/>
      <c r="FEH240" s="187"/>
      <c r="FEI240" s="187"/>
      <c r="FEJ240" s="187"/>
      <c r="FEK240" s="187"/>
      <c r="FEL240" s="187"/>
      <c r="FEM240" s="187"/>
      <c r="FEN240" s="187"/>
      <c r="FEO240" s="187"/>
      <c r="FEP240" s="187"/>
      <c r="FEQ240" s="187"/>
      <c r="FER240" s="187"/>
      <c r="FES240" s="187"/>
      <c r="FET240" s="187"/>
      <c r="FEU240" s="187"/>
      <c r="FEV240" s="187"/>
      <c r="FEW240" s="187"/>
      <c r="FEX240" s="187"/>
      <c r="FEY240" s="187"/>
      <c r="FEZ240" s="187"/>
      <c r="FFA240" s="187"/>
      <c r="FFB240" s="187"/>
      <c r="FFC240" s="187"/>
      <c r="FFD240" s="187"/>
      <c r="FFE240" s="187"/>
      <c r="FFF240" s="187"/>
      <c r="FFG240" s="187"/>
      <c r="FFH240" s="187"/>
      <c r="FFI240" s="187"/>
      <c r="FFJ240" s="187"/>
      <c r="FFK240" s="187"/>
      <c r="FFL240" s="187"/>
      <c r="FFM240" s="187"/>
      <c r="FFN240" s="187"/>
      <c r="FFO240" s="187"/>
      <c r="FFP240" s="187"/>
      <c r="FFQ240" s="187"/>
      <c r="FFR240" s="187"/>
      <c r="FFS240" s="187"/>
      <c r="FFT240" s="187"/>
      <c r="FFU240" s="187"/>
      <c r="FFV240" s="187"/>
      <c r="FFW240" s="187"/>
      <c r="FFX240" s="187"/>
      <c r="FFY240" s="187"/>
      <c r="FFZ240" s="187"/>
      <c r="FGA240" s="187"/>
      <c r="FGB240" s="187"/>
      <c r="FGC240" s="187"/>
      <c r="FGD240" s="187"/>
      <c r="FGE240" s="187"/>
      <c r="FGF240" s="187"/>
      <c r="FGG240" s="187"/>
      <c r="FGH240" s="187"/>
      <c r="FGI240" s="187"/>
      <c r="FGJ240" s="187"/>
      <c r="FGK240" s="187"/>
      <c r="FGL240" s="187"/>
      <c r="FGM240" s="187"/>
      <c r="FGN240" s="187"/>
      <c r="FGO240" s="187"/>
      <c r="FGP240" s="187"/>
      <c r="FGQ240" s="187"/>
      <c r="FGR240" s="187"/>
      <c r="FGS240" s="187"/>
      <c r="FGT240" s="187"/>
      <c r="FGU240" s="187"/>
      <c r="FGV240" s="187"/>
      <c r="FGW240" s="187"/>
      <c r="FGX240" s="187"/>
      <c r="FGY240" s="187"/>
      <c r="FGZ240" s="187"/>
      <c r="FHA240" s="187"/>
      <c r="FHB240" s="187"/>
      <c r="FHC240" s="187"/>
      <c r="FHD240" s="187"/>
      <c r="FHE240" s="187"/>
      <c r="FHF240" s="187"/>
      <c r="FHG240" s="187"/>
      <c r="FHH240" s="187"/>
      <c r="FHI240" s="187"/>
      <c r="FHJ240" s="187"/>
      <c r="FHK240" s="187"/>
      <c r="FHL240" s="187"/>
      <c r="FHM240" s="187"/>
      <c r="FHN240" s="187"/>
      <c r="FHO240" s="187"/>
      <c r="FHP240" s="187"/>
      <c r="FHQ240" s="187"/>
      <c r="FHR240" s="187"/>
      <c r="FHS240" s="187"/>
      <c r="FHT240" s="187"/>
      <c r="FHU240" s="187"/>
      <c r="FHV240" s="187"/>
      <c r="FHW240" s="187"/>
      <c r="FHX240" s="187"/>
      <c r="FHY240" s="187"/>
      <c r="FHZ240" s="187"/>
      <c r="FIA240" s="187"/>
      <c r="FIB240" s="187"/>
      <c r="FIC240" s="187"/>
      <c r="FID240" s="187"/>
      <c r="FIE240" s="187"/>
      <c r="FIF240" s="187"/>
      <c r="FIG240" s="187"/>
      <c r="FIH240" s="187"/>
      <c r="FII240" s="187"/>
      <c r="FIJ240" s="187"/>
      <c r="FIK240" s="187"/>
      <c r="FIL240" s="187"/>
      <c r="FIM240" s="187"/>
      <c r="FIN240" s="187"/>
      <c r="FIO240" s="187"/>
      <c r="FIP240" s="187"/>
      <c r="FIQ240" s="187"/>
      <c r="FIR240" s="187"/>
      <c r="FIS240" s="187"/>
      <c r="FIT240" s="187"/>
      <c r="FIU240" s="187"/>
      <c r="FIV240" s="187"/>
      <c r="FIW240" s="187"/>
      <c r="FIX240" s="187"/>
      <c r="FIY240" s="187"/>
      <c r="FIZ240" s="187"/>
      <c r="FJA240" s="187"/>
      <c r="FJB240" s="187"/>
      <c r="FJC240" s="187"/>
      <c r="FJD240" s="187"/>
      <c r="FJE240" s="187"/>
      <c r="FJF240" s="187"/>
      <c r="FJG240" s="187"/>
      <c r="FJH240" s="187"/>
      <c r="FJI240" s="187"/>
      <c r="FJJ240" s="187"/>
      <c r="FJK240" s="187"/>
      <c r="FJL240" s="187"/>
      <c r="FJM240" s="187"/>
      <c r="FJN240" s="187"/>
      <c r="FJO240" s="187"/>
      <c r="FJP240" s="187"/>
      <c r="FJQ240" s="187"/>
      <c r="FJR240" s="187"/>
      <c r="FJS240" s="187"/>
      <c r="FJT240" s="187"/>
      <c r="FJU240" s="187"/>
      <c r="FJV240" s="187"/>
      <c r="FJW240" s="187"/>
      <c r="FJX240" s="187"/>
      <c r="FJY240" s="187"/>
      <c r="FJZ240" s="187"/>
      <c r="FKA240" s="187"/>
      <c r="FKB240" s="187"/>
      <c r="FKC240" s="187"/>
      <c r="FKD240" s="187"/>
      <c r="FKE240" s="187"/>
      <c r="FKF240" s="187"/>
      <c r="FKG240" s="187"/>
      <c r="FKH240" s="187"/>
      <c r="FKI240" s="187"/>
      <c r="FKJ240" s="187"/>
      <c r="FKK240" s="187"/>
      <c r="FKL240" s="187"/>
      <c r="FKM240" s="187"/>
      <c r="FKN240" s="187"/>
      <c r="FKO240" s="187"/>
      <c r="FKP240" s="187"/>
      <c r="FKQ240" s="187"/>
      <c r="FKR240" s="187"/>
      <c r="FKS240" s="187"/>
      <c r="FKT240" s="187"/>
      <c r="FKU240" s="187"/>
      <c r="FKV240" s="187"/>
      <c r="FKW240" s="187"/>
      <c r="FKX240" s="187"/>
      <c r="FKY240" s="187"/>
      <c r="FKZ240" s="187"/>
      <c r="FLA240" s="187"/>
      <c r="FLB240" s="187"/>
      <c r="FLC240" s="187"/>
      <c r="FLD240" s="187"/>
      <c r="FLE240" s="187"/>
      <c r="FLF240" s="187"/>
      <c r="FLG240" s="187"/>
      <c r="FLH240" s="187"/>
      <c r="FLI240" s="187"/>
      <c r="FLJ240" s="187"/>
      <c r="FLK240" s="187"/>
      <c r="FLL240" s="187"/>
      <c r="FLM240" s="187"/>
      <c r="FLN240" s="187"/>
      <c r="FLO240" s="187"/>
      <c r="FLP240" s="187"/>
      <c r="FLQ240" s="187"/>
      <c r="FLR240" s="187"/>
      <c r="FLS240" s="187"/>
      <c r="FLT240" s="187"/>
      <c r="FLU240" s="187"/>
      <c r="FLV240" s="187"/>
      <c r="FLW240" s="187"/>
      <c r="FLX240" s="187"/>
      <c r="FLY240" s="187"/>
      <c r="FLZ240" s="187"/>
      <c r="FMA240" s="187"/>
      <c r="FMB240" s="187"/>
      <c r="FMC240" s="187"/>
      <c r="FMD240" s="187"/>
      <c r="FME240" s="187"/>
      <c r="FMF240" s="187"/>
      <c r="FMG240" s="187"/>
      <c r="FMH240" s="187"/>
      <c r="FMI240" s="187"/>
      <c r="FMJ240" s="187"/>
      <c r="FMK240" s="187"/>
      <c r="FML240" s="187"/>
      <c r="FMM240" s="187"/>
      <c r="FMN240" s="187"/>
      <c r="FMO240" s="187"/>
      <c r="FMP240" s="187"/>
      <c r="FMQ240" s="187"/>
      <c r="FMR240" s="187"/>
      <c r="FMS240" s="187"/>
      <c r="FMT240" s="187"/>
      <c r="FMU240" s="187"/>
      <c r="FMV240" s="187"/>
      <c r="FMW240" s="187"/>
      <c r="FMX240" s="187"/>
      <c r="FMY240" s="187"/>
      <c r="FMZ240" s="187"/>
      <c r="FNA240" s="187"/>
      <c r="FNB240" s="187"/>
      <c r="FNC240" s="187"/>
      <c r="FND240" s="187"/>
      <c r="FNE240" s="187"/>
      <c r="FNF240" s="187"/>
      <c r="FNG240" s="187"/>
      <c r="FNH240" s="187"/>
      <c r="FNI240" s="187"/>
      <c r="FNJ240" s="187"/>
      <c r="FNK240" s="187"/>
      <c r="FNL240" s="187"/>
      <c r="FNM240" s="187"/>
      <c r="FNN240" s="187"/>
      <c r="FNO240" s="187"/>
      <c r="FNP240" s="187"/>
      <c r="FNQ240" s="187"/>
      <c r="FNR240" s="187"/>
      <c r="FNS240" s="187"/>
      <c r="FNT240" s="187"/>
      <c r="FNU240" s="187"/>
      <c r="FNV240" s="187"/>
      <c r="FNW240" s="187"/>
      <c r="FNX240" s="187"/>
      <c r="FNY240" s="187"/>
      <c r="FNZ240" s="187"/>
      <c r="FOA240" s="187"/>
      <c r="FOB240" s="187"/>
      <c r="FOC240" s="187"/>
      <c r="FOD240" s="187"/>
      <c r="FOE240" s="187"/>
      <c r="FOF240" s="187"/>
      <c r="FOG240" s="187"/>
      <c r="FOH240" s="187"/>
      <c r="FOI240" s="187"/>
      <c r="FOJ240" s="187"/>
      <c r="FOK240" s="187"/>
      <c r="FOL240" s="187"/>
      <c r="FOM240" s="187"/>
      <c r="FON240" s="187"/>
      <c r="FOO240" s="187"/>
      <c r="FOP240" s="187"/>
      <c r="FOQ240" s="187"/>
      <c r="FOR240" s="187"/>
      <c r="FOS240" s="187"/>
      <c r="FOT240" s="187"/>
      <c r="FOU240" s="187"/>
      <c r="FOV240" s="187"/>
      <c r="FOW240" s="187"/>
      <c r="FOX240" s="187"/>
      <c r="FOY240" s="187"/>
      <c r="FOZ240" s="187"/>
      <c r="FPA240" s="187"/>
      <c r="FPB240" s="187"/>
      <c r="FPC240" s="187"/>
      <c r="FPD240" s="187"/>
      <c r="FPE240" s="187"/>
      <c r="FPF240" s="187"/>
      <c r="FPG240" s="187"/>
      <c r="FPH240" s="187"/>
      <c r="FPI240" s="187"/>
      <c r="FPJ240" s="187"/>
      <c r="FPK240" s="187"/>
      <c r="FPL240" s="187"/>
      <c r="FPM240" s="187"/>
      <c r="FPN240" s="187"/>
      <c r="FPO240" s="187"/>
      <c r="FPP240" s="187"/>
      <c r="FPQ240" s="187"/>
      <c r="FPR240" s="187"/>
      <c r="FPS240" s="187"/>
      <c r="FPT240" s="187"/>
      <c r="FPU240" s="187"/>
      <c r="FPV240" s="187"/>
      <c r="FPW240" s="187"/>
      <c r="FPX240" s="187"/>
      <c r="FPY240" s="187"/>
      <c r="FPZ240" s="187"/>
      <c r="FQA240" s="187"/>
      <c r="FQB240" s="187"/>
      <c r="FQC240" s="187"/>
      <c r="FQD240" s="187"/>
      <c r="FQE240" s="187"/>
      <c r="FQF240" s="187"/>
      <c r="FQG240" s="187"/>
      <c r="FQH240" s="187"/>
      <c r="FQI240" s="187"/>
      <c r="FQJ240" s="187"/>
      <c r="FQK240" s="187"/>
      <c r="FQL240" s="187"/>
      <c r="FQM240" s="187"/>
      <c r="FQN240" s="187"/>
      <c r="FQO240" s="187"/>
      <c r="FQP240" s="187"/>
      <c r="FQQ240" s="187"/>
      <c r="FQR240" s="187"/>
      <c r="FQS240" s="187"/>
      <c r="FQT240" s="187"/>
      <c r="FQU240" s="187"/>
      <c r="FQV240" s="187"/>
      <c r="FQW240" s="187"/>
      <c r="FQX240" s="187"/>
      <c r="FQY240" s="187"/>
      <c r="FQZ240" s="187"/>
      <c r="FRA240" s="187"/>
      <c r="FRB240" s="187"/>
      <c r="FRC240" s="187"/>
      <c r="FRD240" s="187"/>
      <c r="FRE240" s="187"/>
      <c r="FRF240" s="187"/>
      <c r="FRG240" s="187"/>
      <c r="FRH240" s="187"/>
      <c r="FRI240" s="187"/>
      <c r="FRJ240" s="187"/>
      <c r="FRK240" s="187"/>
      <c r="FRL240" s="187"/>
      <c r="FRM240" s="187"/>
      <c r="FRN240" s="187"/>
      <c r="FRO240" s="187"/>
      <c r="FRP240" s="187"/>
      <c r="FRQ240" s="187"/>
      <c r="FRR240" s="187"/>
      <c r="FRS240" s="187"/>
      <c r="FRT240" s="187"/>
      <c r="FRU240" s="187"/>
      <c r="FRV240" s="187"/>
      <c r="FRW240" s="187"/>
      <c r="FRX240" s="187"/>
      <c r="FRY240" s="187"/>
      <c r="FRZ240" s="187"/>
      <c r="FSA240" s="187"/>
      <c r="FSB240" s="187"/>
      <c r="FSC240" s="187"/>
      <c r="FSD240" s="187"/>
      <c r="FSE240" s="187"/>
      <c r="FSF240" s="187"/>
      <c r="FSG240" s="187"/>
      <c r="FSH240" s="187"/>
      <c r="FSI240" s="187"/>
      <c r="FSJ240" s="187"/>
      <c r="FSK240" s="187"/>
      <c r="FSL240" s="187"/>
      <c r="FSM240" s="187"/>
      <c r="FSN240" s="187"/>
      <c r="FSO240" s="187"/>
      <c r="FSP240" s="187"/>
      <c r="FSQ240" s="187"/>
      <c r="FSR240" s="187"/>
      <c r="FSS240" s="187"/>
      <c r="FST240" s="187"/>
      <c r="FSU240" s="187"/>
      <c r="FSV240" s="187"/>
      <c r="FSW240" s="187"/>
      <c r="FSX240" s="187"/>
      <c r="FSY240" s="187"/>
      <c r="FSZ240" s="187"/>
      <c r="FTA240" s="187"/>
      <c r="FTB240" s="187"/>
      <c r="FTC240" s="187"/>
      <c r="FTD240" s="187"/>
      <c r="FTE240" s="187"/>
      <c r="FTF240" s="187"/>
      <c r="FTG240" s="187"/>
      <c r="FTH240" s="187"/>
      <c r="FTI240" s="187"/>
      <c r="FTJ240" s="187"/>
      <c r="FTK240" s="187"/>
      <c r="FTL240" s="187"/>
      <c r="FTM240" s="187"/>
      <c r="FTN240" s="187"/>
      <c r="FTO240" s="187"/>
      <c r="FTP240" s="187"/>
      <c r="FTQ240" s="187"/>
      <c r="FTR240" s="187"/>
      <c r="FTS240" s="187"/>
      <c r="FTT240" s="187"/>
      <c r="FTU240" s="187"/>
      <c r="FTV240" s="187"/>
      <c r="FTW240" s="187"/>
      <c r="FTX240" s="187"/>
      <c r="FTY240" s="187"/>
      <c r="FTZ240" s="187"/>
      <c r="FUA240" s="187"/>
      <c r="FUB240" s="187"/>
      <c r="FUC240" s="187"/>
      <c r="FUD240" s="187"/>
      <c r="FUE240" s="187"/>
      <c r="FUF240" s="187"/>
      <c r="FUG240" s="187"/>
      <c r="FUH240" s="187"/>
      <c r="FUI240" s="187"/>
      <c r="FUJ240" s="187"/>
      <c r="FUK240" s="187"/>
      <c r="FUL240" s="187"/>
      <c r="FUM240" s="187"/>
      <c r="FUN240" s="187"/>
      <c r="FUO240" s="187"/>
      <c r="FUP240" s="187"/>
      <c r="FUQ240" s="187"/>
      <c r="FUR240" s="187"/>
      <c r="FUS240" s="187"/>
      <c r="FUT240" s="187"/>
      <c r="FUU240" s="187"/>
      <c r="FUV240" s="187"/>
      <c r="FUW240" s="187"/>
      <c r="FUX240" s="187"/>
      <c r="FUY240" s="187"/>
      <c r="FUZ240" s="187"/>
      <c r="FVA240" s="187"/>
      <c r="FVB240" s="187"/>
      <c r="FVC240" s="187"/>
      <c r="FVD240" s="187"/>
      <c r="FVE240" s="187"/>
      <c r="FVF240" s="187"/>
      <c r="FVG240" s="187"/>
      <c r="FVH240" s="187"/>
      <c r="FVI240" s="187"/>
      <c r="FVJ240" s="187"/>
      <c r="FVK240" s="187"/>
      <c r="FVL240" s="187"/>
      <c r="FVM240" s="187"/>
      <c r="FVN240" s="187"/>
      <c r="FVO240" s="187"/>
      <c r="FVP240" s="187"/>
      <c r="FVQ240" s="187"/>
      <c r="FVR240" s="187"/>
      <c r="FVS240" s="187"/>
      <c r="FVT240" s="187"/>
      <c r="FVU240" s="187"/>
      <c r="FVV240" s="187"/>
      <c r="FVW240" s="187"/>
      <c r="FVX240" s="187"/>
      <c r="FVY240" s="187"/>
      <c r="FVZ240" s="187"/>
      <c r="FWA240" s="187"/>
      <c r="FWB240" s="187"/>
      <c r="FWC240" s="187"/>
      <c r="FWD240" s="187"/>
      <c r="FWE240" s="187"/>
      <c r="FWF240" s="187"/>
      <c r="FWG240" s="187"/>
      <c r="FWH240" s="187"/>
      <c r="FWI240" s="187"/>
      <c r="FWJ240" s="187"/>
      <c r="FWK240" s="187"/>
      <c r="FWL240" s="187"/>
      <c r="FWM240" s="187"/>
      <c r="FWN240" s="187"/>
      <c r="FWO240" s="187"/>
      <c r="FWP240" s="187"/>
      <c r="FWQ240" s="187"/>
      <c r="FWR240" s="187"/>
      <c r="FWS240" s="187"/>
      <c r="FWT240" s="187"/>
      <c r="FWU240" s="187"/>
      <c r="FWV240" s="187"/>
      <c r="FWW240" s="187"/>
      <c r="FWX240" s="187"/>
      <c r="FWY240" s="187"/>
      <c r="FWZ240" s="187"/>
      <c r="FXA240" s="187"/>
      <c r="FXB240" s="187"/>
      <c r="FXC240" s="187"/>
      <c r="FXD240" s="187"/>
      <c r="FXE240" s="187"/>
      <c r="FXF240" s="187"/>
      <c r="FXG240" s="187"/>
      <c r="FXH240" s="187"/>
      <c r="FXI240" s="187"/>
      <c r="FXJ240" s="187"/>
      <c r="FXK240" s="187"/>
      <c r="FXL240" s="187"/>
      <c r="FXM240" s="187"/>
      <c r="FXN240" s="187"/>
      <c r="FXO240" s="187"/>
      <c r="FXP240" s="187"/>
      <c r="FXQ240" s="187"/>
      <c r="FXR240" s="187"/>
      <c r="FXS240" s="187"/>
      <c r="FXT240" s="187"/>
      <c r="FXU240" s="187"/>
      <c r="FXV240" s="187"/>
      <c r="FXW240" s="187"/>
      <c r="FXX240" s="187"/>
      <c r="FXY240" s="187"/>
      <c r="FXZ240" s="187"/>
      <c r="FYA240" s="187"/>
      <c r="FYB240" s="187"/>
      <c r="FYC240" s="187"/>
      <c r="FYD240" s="187"/>
      <c r="FYE240" s="187"/>
      <c r="FYF240" s="187"/>
      <c r="FYG240" s="187"/>
      <c r="FYH240" s="187"/>
      <c r="FYI240" s="187"/>
      <c r="FYJ240" s="187"/>
      <c r="FYK240" s="187"/>
      <c r="FYL240" s="187"/>
      <c r="FYM240" s="187"/>
      <c r="FYN240" s="187"/>
      <c r="FYO240" s="187"/>
      <c r="FYP240" s="187"/>
      <c r="FYQ240" s="187"/>
      <c r="FYR240" s="187"/>
      <c r="FYS240" s="187"/>
      <c r="FYT240" s="187"/>
      <c r="FYU240" s="187"/>
      <c r="FYV240" s="187"/>
      <c r="FYW240" s="187"/>
      <c r="FYX240" s="187"/>
      <c r="FYY240" s="187"/>
      <c r="FYZ240" s="187"/>
      <c r="FZA240" s="187"/>
      <c r="FZB240" s="187"/>
      <c r="FZC240" s="187"/>
      <c r="FZD240" s="187"/>
      <c r="FZE240" s="187"/>
      <c r="FZF240" s="187"/>
      <c r="FZG240" s="187"/>
      <c r="FZH240" s="187"/>
      <c r="FZI240" s="187"/>
      <c r="FZJ240" s="187"/>
      <c r="FZK240" s="187"/>
      <c r="FZL240" s="187"/>
      <c r="FZM240" s="187"/>
      <c r="FZN240" s="187"/>
      <c r="FZO240" s="187"/>
      <c r="FZP240" s="187"/>
      <c r="FZQ240" s="187"/>
      <c r="FZR240" s="187"/>
      <c r="FZS240" s="187"/>
      <c r="FZT240" s="187"/>
      <c r="FZU240" s="187"/>
      <c r="FZV240" s="187"/>
      <c r="FZW240" s="187"/>
      <c r="FZX240" s="187"/>
      <c r="FZY240" s="187"/>
      <c r="FZZ240" s="187"/>
      <c r="GAA240" s="187"/>
      <c r="GAB240" s="187"/>
      <c r="GAC240" s="187"/>
      <c r="GAD240" s="187"/>
      <c r="GAE240" s="187"/>
      <c r="GAF240" s="187"/>
      <c r="GAG240" s="187"/>
      <c r="GAH240" s="187"/>
      <c r="GAI240" s="187"/>
      <c r="GAJ240" s="187"/>
      <c r="GAK240" s="187"/>
      <c r="GAL240" s="187"/>
      <c r="GAM240" s="187"/>
      <c r="GAN240" s="187"/>
      <c r="GAO240" s="187"/>
      <c r="GAP240" s="187"/>
      <c r="GAQ240" s="187"/>
      <c r="GAR240" s="187"/>
      <c r="GAS240" s="187"/>
      <c r="GAT240" s="187"/>
      <c r="GAU240" s="187"/>
      <c r="GAV240" s="187"/>
      <c r="GAW240" s="187"/>
      <c r="GAX240" s="187"/>
      <c r="GAY240" s="187"/>
      <c r="GAZ240" s="187"/>
      <c r="GBA240" s="187"/>
      <c r="GBB240" s="187"/>
      <c r="GBC240" s="187"/>
      <c r="GBD240" s="187"/>
      <c r="GBE240" s="187"/>
      <c r="GBF240" s="187"/>
      <c r="GBG240" s="187"/>
      <c r="GBH240" s="187"/>
      <c r="GBI240" s="187"/>
      <c r="GBJ240" s="187"/>
      <c r="GBK240" s="187"/>
      <c r="GBL240" s="187"/>
      <c r="GBM240" s="187"/>
      <c r="GBN240" s="187"/>
      <c r="GBO240" s="187"/>
      <c r="GBP240" s="187"/>
      <c r="GBQ240" s="187"/>
      <c r="GBR240" s="187"/>
      <c r="GBS240" s="187"/>
      <c r="GBT240" s="187"/>
      <c r="GBU240" s="187"/>
      <c r="GBV240" s="187"/>
      <c r="GBW240" s="187"/>
      <c r="GBX240" s="187"/>
      <c r="GBY240" s="187"/>
      <c r="GBZ240" s="187"/>
      <c r="GCA240" s="187"/>
      <c r="GCB240" s="187"/>
      <c r="GCC240" s="187"/>
      <c r="GCD240" s="187"/>
      <c r="GCE240" s="187"/>
      <c r="GCF240" s="187"/>
      <c r="GCG240" s="187"/>
      <c r="GCH240" s="187"/>
      <c r="GCI240" s="187"/>
      <c r="GCJ240" s="187"/>
      <c r="GCK240" s="187"/>
      <c r="GCL240" s="187"/>
      <c r="GCM240" s="187"/>
      <c r="GCN240" s="187"/>
      <c r="GCO240" s="187"/>
      <c r="GCP240" s="187"/>
      <c r="GCQ240" s="187"/>
      <c r="GCR240" s="187"/>
      <c r="GCS240" s="187"/>
      <c r="GCT240" s="187"/>
      <c r="GCU240" s="187"/>
      <c r="GCV240" s="187"/>
      <c r="GCW240" s="187"/>
      <c r="GCX240" s="187"/>
      <c r="GCY240" s="187"/>
      <c r="GCZ240" s="187"/>
      <c r="GDA240" s="187"/>
      <c r="GDB240" s="187"/>
      <c r="GDC240" s="187"/>
      <c r="GDD240" s="187"/>
      <c r="GDE240" s="187"/>
      <c r="GDF240" s="187"/>
      <c r="GDG240" s="187"/>
      <c r="GDH240" s="187"/>
      <c r="GDI240" s="187"/>
      <c r="GDJ240" s="187"/>
      <c r="GDK240" s="187"/>
      <c r="GDL240" s="187"/>
      <c r="GDM240" s="187"/>
      <c r="GDN240" s="187"/>
      <c r="GDO240" s="187"/>
      <c r="GDP240" s="187"/>
      <c r="GDQ240" s="187"/>
      <c r="GDR240" s="187"/>
      <c r="GDS240" s="187"/>
      <c r="GDT240" s="187"/>
      <c r="GDU240" s="187"/>
      <c r="GDV240" s="187"/>
      <c r="GDW240" s="187"/>
      <c r="GDX240" s="187"/>
      <c r="GDY240" s="187"/>
      <c r="GDZ240" s="187"/>
      <c r="GEA240" s="187"/>
      <c r="GEB240" s="187"/>
      <c r="GEC240" s="187"/>
      <c r="GED240" s="187"/>
      <c r="GEE240" s="187"/>
      <c r="GEF240" s="187"/>
      <c r="GEG240" s="187"/>
      <c r="GEH240" s="187"/>
      <c r="GEI240" s="187"/>
      <c r="GEJ240" s="187"/>
      <c r="GEK240" s="187"/>
      <c r="GEL240" s="187"/>
      <c r="GEM240" s="187"/>
      <c r="GEN240" s="187"/>
      <c r="GEO240" s="187"/>
      <c r="GEP240" s="187"/>
      <c r="GEQ240" s="187"/>
      <c r="GER240" s="187"/>
      <c r="GES240" s="187"/>
      <c r="GET240" s="187"/>
      <c r="GEU240" s="187"/>
      <c r="GEV240" s="187"/>
      <c r="GEW240" s="187"/>
      <c r="GEX240" s="187"/>
      <c r="GEY240" s="187"/>
      <c r="GEZ240" s="187"/>
      <c r="GFA240" s="187"/>
      <c r="GFB240" s="187"/>
      <c r="GFC240" s="187"/>
      <c r="GFD240" s="187"/>
      <c r="GFE240" s="187"/>
      <c r="GFF240" s="187"/>
      <c r="GFG240" s="187"/>
      <c r="GFH240" s="187"/>
      <c r="GFI240" s="187"/>
      <c r="GFJ240" s="187"/>
      <c r="GFK240" s="187"/>
      <c r="GFL240" s="187"/>
      <c r="GFM240" s="187"/>
      <c r="GFN240" s="187"/>
      <c r="GFO240" s="187"/>
      <c r="GFP240" s="187"/>
      <c r="GFQ240" s="187"/>
      <c r="GFR240" s="187"/>
      <c r="GFS240" s="187"/>
      <c r="GFT240" s="187"/>
      <c r="GFU240" s="187"/>
      <c r="GFV240" s="187"/>
      <c r="GFW240" s="187"/>
      <c r="GFX240" s="187"/>
      <c r="GFY240" s="187"/>
      <c r="GFZ240" s="187"/>
      <c r="GGA240" s="187"/>
      <c r="GGB240" s="187"/>
      <c r="GGC240" s="187"/>
      <c r="GGD240" s="187"/>
      <c r="GGE240" s="187"/>
      <c r="GGF240" s="187"/>
      <c r="GGG240" s="187"/>
      <c r="GGH240" s="187"/>
      <c r="GGI240" s="187"/>
      <c r="GGJ240" s="187"/>
      <c r="GGK240" s="187"/>
      <c r="GGL240" s="187"/>
      <c r="GGM240" s="187"/>
      <c r="GGN240" s="187"/>
      <c r="GGO240" s="187"/>
      <c r="GGP240" s="187"/>
      <c r="GGQ240" s="187"/>
      <c r="GGR240" s="187"/>
      <c r="GGS240" s="187"/>
      <c r="GGT240" s="187"/>
      <c r="GGU240" s="187"/>
      <c r="GGV240" s="187"/>
      <c r="GGW240" s="187"/>
      <c r="GGX240" s="187"/>
      <c r="GGY240" s="187"/>
      <c r="GGZ240" s="187"/>
      <c r="GHA240" s="187"/>
      <c r="GHB240" s="187"/>
      <c r="GHC240" s="187"/>
      <c r="GHD240" s="187"/>
      <c r="GHE240" s="187"/>
      <c r="GHF240" s="187"/>
      <c r="GHG240" s="187"/>
      <c r="GHH240" s="187"/>
      <c r="GHI240" s="187"/>
      <c r="GHJ240" s="187"/>
      <c r="GHK240" s="187"/>
      <c r="GHL240" s="187"/>
      <c r="GHM240" s="187"/>
      <c r="GHN240" s="187"/>
      <c r="GHO240" s="187"/>
      <c r="GHP240" s="187"/>
      <c r="GHQ240" s="187"/>
      <c r="GHR240" s="187"/>
      <c r="GHS240" s="187"/>
      <c r="GHT240" s="187"/>
      <c r="GHU240" s="187"/>
      <c r="GHV240" s="187"/>
      <c r="GHW240" s="187"/>
      <c r="GHX240" s="187"/>
      <c r="GHY240" s="187"/>
      <c r="GHZ240" s="187"/>
      <c r="GIA240" s="187"/>
      <c r="GIB240" s="187"/>
      <c r="GIC240" s="187"/>
      <c r="GID240" s="187"/>
      <c r="GIE240" s="187"/>
      <c r="GIF240" s="187"/>
      <c r="GIG240" s="187"/>
      <c r="GIH240" s="187"/>
      <c r="GII240" s="187"/>
      <c r="GIJ240" s="187"/>
      <c r="GIK240" s="187"/>
      <c r="GIL240" s="187"/>
      <c r="GIM240" s="187"/>
      <c r="GIN240" s="187"/>
      <c r="GIO240" s="187"/>
      <c r="GIP240" s="187"/>
      <c r="GIQ240" s="187"/>
      <c r="GIR240" s="187"/>
      <c r="GIS240" s="187"/>
      <c r="GIT240" s="187"/>
      <c r="GIU240" s="187"/>
      <c r="GIV240" s="187"/>
      <c r="GIW240" s="187"/>
      <c r="GIX240" s="187"/>
      <c r="GIY240" s="187"/>
      <c r="GIZ240" s="187"/>
      <c r="GJA240" s="187"/>
      <c r="GJB240" s="187"/>
      <c r="GJC240" s="187"/>
      <c r="GJD240" s="187"/>
      <c r="GJE240" s="187"/>
      <c r="GJF240" s="187"/>
      <c r="GJG240" s="187"/>
      <c r="GJH240" s="187"/>
      <c r="GJI240" s="187"/>
      <c r="GJJ240" s="187"/>
      <c r="GJK240" s="187"/>
      <c r="GJL240" s="187"/>
      <c r="GJM240" s="187"/>
      <c r="GJN240" s="187"/>
      <c r="GJO240" s="187"/>
      <c r="GJP240" s="187"/>
      <c r="GJQ240" s="187"/>
      <c r="GJR240" s="187"/>
      <c r="GJS240" s="187"/>
      <c r="GJT240" s="187"/>
      <c r="GJU240" s="187"/>
      <c r="GJV240" s="187"/>
      <c r="GJW240" s="187"/>
      <c r="GJX240" s="187"/>
      <c r="GJY240" s="187"/>
      <c r="GJZ240" s="187"/>
      <c r="GKA240" s="187"/>
      <c r="GKB240" s="187"/>
      <c r="GKC240" s="187"/>
      <c r="GKD240" s="187"/>
      <c r="GKE240" s="187"/>
      <c r="GKF240" s="187"/>
      <c r="GKG240" s="187"/>
      <c r="GKH240" s="187"/>
      <c r="GKI240" s="187"/>
      <c r="GKJ240" s="187"/>
      <c r="GKK240" s="187"/>
      <c r="GKL240" s="187"/>
      <c r="GKM240" s="187"/>
      <c r="GKN240" s="187"/>
      <c r="GKO240" s="187"/>
      <c r="GKP240" s="187"/>
      <c r="GKQ240" s="187"/>
      <c r="GKR240" s="187"/>
      <c r="GKS240" s="187"/>
      <c r="GKT240" s="187"/>
      <c r="GKU240" s="187"/>
      <c r="GKV240" s="187"/>
      <c r="GKW240" s="187"/>
      <c r="GKX240" s="187"/>
      <c r="GKY240" s="187"/>
      <c r="GKZ240" s="187"/>
      <c r="GLA240" s="187"/>
      <c r="GLB240" s="187"/>
      <c r="GLC240" s="187"/>
      <c r="GLD240" s="187"/>
      <c r="GLE240" s="187"/>
      <c r="GLF240" s="187"/>
      <c r="GLG240" s="187"/>
      <c r="GLH240" s="187"/>
      <c r="GLI240" s="187"/>
      <c r="GLJ240" s="187"/>
      <c r="GLK240" s="187"/>
      <c r="GLL240" s="187"/>
      <c r="GLM240" s="187"/>
      <c r="GLN240" s="187"/>
      <c r="GLO240" s="187"/>
      <c r="GLP240" s="187"/>
      <c r="GLQ240" s="187"/>
      <c r="GLR240" s="187"/>
      <c r="GLS240" s="187"/>
      <c r="GLT240" s="187"/>
      <c r="GLU240" s="187"/>
      <c r="GLV240" s="187"/>
      <c r="GLW240" s="187"/>
      <c r="GLX240" s="187"/>
      <c r="GLY240" s="187"/>
      <c r="GLZ240" s="187"/>
      <c r="GMA240" s="187"/>
      <c r="GMB240" s="187"/>
      <c r="GMC240" s="187"/>
      <c r="GMD240" s="187"/>
      <c r="GME240" s="187"/>
      <c r="GMF240" s="187"/>
      <c r="GMG240" s="187"/>
      <c r="GMH240" s="187"/>
      <c r="GMI240" s="187"/>
      <c r="GMJ240" s="187"/>
      <c r="GMK240" s="187"/>
      <c r="GML240" s="187"/>
      <c r="GMM240" s="187"/>
      <c r="GMN240" s="187"/>
      <c r="GMO240" s="187"/>
      <c r="GMP240" s="187"/>
      <c r="GMQ240" s="187"/>
      <c r="GMR240" s="187"/>
      <c r="GMS240" s="187"/>
      <c r="GMT240" s="187"/>
      <c r="GMU240" s="187"/>
      <c r="GMV240" s="187"/>
      <c r="GMW240" s="187"/>
      <c r="GMX240" s="187"/>
      <c r="GMY240" s="187"/>
      <c r="GMZ240" s="187"/>
      <c r="GNA240" s="187"/>
      <c r="GNB240" s="187"/>
      <c r="GNC240" s="187"/>
      <c r="GND240" s="187"/>
      <c r="GNE240" s="187"/>
      <c r="GNF240" s="187"/>
      <c r="GNG240" s="187"/>
      <c r="GNH240" s="187"/>
      <c r="GNI240" s="187"/>
      <c r="GNJ240" s="187"/>
      <c r="GNK240" s="187"/>
      <c r="GNL240" s="187"/>
      <c r="GNM240" s="187"/>
      <c r="GNN240" s="187"/>
      <c r="GNO240" s="187"/>
      <c r="GNP240" s="187"/>
      <c r="GNQ240" s="187"/>
      <c r="GNR240" s="187"/>
      <c r="GNS240" s="187"/>
      <c r="GNT240" s="187"/>
      <c r="GNU240" s="187"/>
      <c r="GNV240" s="187"/>
      <c r="GNW240" s="187"/>
      <c r="GNX240" s="187"/>
      <c r="GNY240" s="187"/>
      <c r="GNZ240" s="187"/>
      <c r="GOA240" s="187"/>
      <c r="GOB240" s="187"/>
      <c r="GOC240" s="187"/>
      <c r="GOD240" s="187"/>
      <c r="GOE240" s="187"/>
      <c r="GOF240" s="187"/>
      <c r="GOG240" s="187"/>
      <c r="GOH240" s="187"/>
      <c r="GOI240" s="187"/>
      <c r="GOJ240" s="187"/>
      <c r="GOK240" s="187"/>
      <c r="GOL240" s="187"/>
      <c r="GOM240" s="187"/>
      <c r="GON240" s="187"/>
      <c r="GOO240" s="187"/>
      <c r="GOP240" s="187"/>
      <c r="GOQ240" s="187"/>
      <c r="GOR240" s="187"/>
      <c r="GOS240" s="187"/>
      <c r="GOT240" s="187"/>
      <c r="GOU240" s="187"/>
      <c r="GOV240" s="187"/>
      <c r="GOW240" s="187"/>
      <c r="GOX240" s="187"/>
      <c r="GOY240" s="187"/>
      <c r="GOZ240" s="187"/>
      <c r="GPA240" s="187"/>
      <c r="GPB240" s="187"/>
      <c r="GPC240" s="187"/>
      <c r="GPD240" s="187"/>
      <c r="GPE240" s="187"/>
      <c r="GPF240" s="187"/>
      <c r="GPG240" s="187"/>
      <c r="GPH240" s="187"/>
      <c r="GPI240" s="187"/>
      <c r="GPJ240" s="187"/>
      <c r="GPK240" s="187"/>
      <c r="GPL240" s="187"/>
      <c r="GPM240" s="187"/>
      <c r="GPN240" s="187"/>
      <c r="GPO240" s="187"/>
      <c r="GPP240" s="187"/>
      <c r="GPQ240" s="187"/>
      <c r="GPR240" s="187"/>
      <c r="GPS240" s="187"/>
      <c r="GPT240" s="187"/>
      <c r="GPU240" s="187"/>
      <c r="GPV240" s="187"/>
      <c r="GPW240" s="187"/>
      <c r="GPX240" s="187"/>
      <c r="GPY240" s="187"/>
      <c r="GPZ240" s="187"/>
      <c r="GQA240" s="187"/>
      <c r="GQB240" s="187"/>
      <c r="GQC240" s="187"/>
      <c r="GQD240" s="187"/>
      <c r="GQE240" s="187"/>
      <c r="GQF240" s="187"/>
      <c r="GQG240" s="187"/>
      <c r="GQH240" s="187"/>
      <c r="GQI240" s="187"/>
      <c r="GQJ240" s="187"/>
      <c r="GQK240" s="187"/>
      <c r="GQL240" s="187"/>
      <c r="GQM240" s="187"/>
      <c r="GQN240" s="187"/>
      <c r="GQO240" s="187"/>
      <c r="GQP240" s="187"/>
      <c r="GQQ240" s="187"/>
      <c r="GQR240" s="187"/>
      <c r="GQS240" s="187"/>
      <c r="GQT240" s="187"/>
      <c r="GQU240" s="187"/>
      <c r="GQV240" s="187"/>
      <c r="GQW240" s="187"/>
      <c r="GQX240" s="187"/>
      <c r="GQY240" s="187"/>
      <c r="GQZ240" s="187"/>
      <c r="GRA240" s="187"/>
      <c r="GRB240" s="187"/>
      <c r="GRC240" s="187"/>
      <c r="GRD240" s="187"/>
      <c r="GRE240" s="187"/>
      <c r="GRF240" s="187"/>
      <c r="GRG240" s="187"/>
      <c r="GRH240" s="187"/>
      <c r="GRI240" s="187"/>
      <c r="GRJ240" s="187"/>
      <c r="GRK240" s="187"/>
      <c r="GRL240" s="187"/>
      <c r="GRM240" s="187"/>
      <c r="GRN240" s="187"/>
      <c r="GRO240" s="187"/>
      <c r="GRP240" s="187"/>
      <c r="GRQ240" s="187"/>
      <c r="GRR240" s="187"/>
      <c r="GRS240" s="187"/>
      <c r="GRT240" s="187"/>
      <c r="GRU240" s="187"/>
      <c r="GRV240" s="187"/>
      <c r="GRW240" s="187"/>
      <c r="GRX240" s="187"/>
      <c r="GRY240" s="187"/>
      <c r="GRZ240" s="187"/>
      <c r="GSA240" s="187"/>
      <c r="GSB240" s="187"/>
      <c r="GSC240" s="187"/>
      <c r="GSD240" s="187"/>
      <c r="GSE240" s="187"/>
      <c r="GSF240" s="187"/>
      <c r="GSG240" s="187"/>
      <c r="GSH240" s="187"/>
      <c r="GSI240" s="187"/>
      <c r="GSJ240" s="187"/>
      <c r="GSK240" s="187"/>
      <c r="GSL240" s="187"/>
      <c r="GSM240" s="187"/>
      <c r="GSN240" s="187"/>
      <c r="GSO240" s="187"/>
      <c r="GSP240" s="187"/>
      <c r="GSQ240" s="187"/>
      <c r="GSR240" s="187"/>
      <c r="GSS240" s="187"/>
      <c r="GST240" s="187"/>
      <c r="GSU240" s="187"/>
      <c r="GSV240" s="187"/>
      <c r="GSW240" s="187"/>
      <c r="GSX240" s="187"/>
      <c r="GSY240" s="187"/>
      <c r="GSZ240" s="187"/>
      <c r="GTA240" s="187"/>
      <c r="GTB240" s="187"/>
      <c r="GTC240" s="187"/>
      <c r="GTD240" s="187"/>
      <c r="GTE240" s="187"/>
      <c r="GTF240" s="187"/>
      <c r="GTG240" s="187"/>
      <c r="GTH240" s="187"/>
      <c r="GTI240" s="187"/>
      <c r="GTJ240" s="187"/>
      <c r="GTK240" s="187"/>
      <c r="GTL240" s="187"/>
      <c r="GTM240" s="187"/>
      <c r="GTN240" s="187"/>
      <c r="GTO240" s="187"/>
      <c r="GTP240" s="187"/>
      <c r="GTQ240" s="187"/>
      <c r="GTR240" s="187"/>
      <c r="GTS240" s="187"/>
      <c r="GTT240" s="187"/>
      <c r="GTU240" s="187"/>
      <c r="GTV240" s="187"/>
      <c r="GTW240" s="187"/>
      <c r="GTX240" s="187"/>
      <c r="GTY240" s="187"/>
      <c r="GTZ240" s="187"/>
      <c r="GUA240" s="187"/>
      <c r="GUB240" s="187"/>
      <c r="GUC240" s="187"/>
      <c r="GUD240" s="187"/>
      <c r="GUE240" s="187"/>
      <c r="GUF240" s="187"/>
      <c r="GUG240" s="187"/>
      <c r="GUH240" s="187"/>
      <c r="GUI240" s="187"/>
      <c r="GUJ240" s="187"/>
      <c r="GUK240" s="187"/>
      <c r="GUL240" s="187"/>
      <c r="GUM240" s="187"/>
      <c r="GUN240" s="187"/>
      <c r="GUO240" s="187"/>
      <c r="GUP240" s="187"/>
      <c r="GUQ240" s="187"/>
      <c r="GUR240" s="187"/>
      <c r="GUS240" s="187"/>
      <c r="GUT240" s="187"/>
      <c r="GUU240" s="187"/>
      <c r="GUV240" s="187"/>
      <c r="GUW240" s="187"/>
      <c r="GUX240" s="187"/>
      <c r="GUY240" s="187"/>
      <c r="GUZ240" s="187"/>
      <c r="GVA240" s="187"/>
      <c r="GVB240" s="187"/>
      <c r="GVC240" s="187"/>
      <c r="GVD240" s="187"/>
      <c r="GVE240" s="187"/>
      <c r="GVF240" s="187"/>
      <c r="GVG240" s="187"/>
      <c r="GVH240" s="187"/>
      <c r="GVI240" s="187"/>
      <c r="GVJ240" s="187"/>
      <c r="GVK240" s="187"/>
      <c r="GVL240" s="187"/>
      <c r="GVM240" s="187"/>
      <c r="GVN240" s="187"/>
      <c r="GVO240" s="187"/>
      <c r="GVP240" s="187"/>
      <c r="GVQ240" s="187"/>
      <c r="GVR240" s="187"/>
      <c r="GVS240" s="187"/>
      <c r="GVT240" s="187"/>
      <c r="GVU240" s="187"/>
      <c r="GVV240" s="187"/>
      <c r="GVW240" s="187"/>
      <c r="GVX240" s="187"/>
      <c r="GVY240" s="187"/>
      <c r="GVZ240" s="187"/>
      <c r="GWA240" s="187"/>
      <c r="GWB240" s="187"/>
      <c r="GWC240" s="187"/>
      <c r="GWD240" s="187"/>
      <c r="GWE240" s="187"/>
      <c r="GWF240" s="187"/>
      <c r="GWG240" s="187"/>
      <c r="GWH240" s="187"/>
      <c r="GWI240" s="187"/>
      <c r="GWJ240" s="187"/>
      <c r="GWK240" s="187"/>
      <c r="GWL240" s="187"/>
      <c r="GWM240" s="187"/>
      <c r="GWN240" s="187"/>
      <c r="GWO240" s="187"/>
      <c r="GWP240" s="187"/>
      <c r="GWQ240" s="187"/>
      <c r="GWR240" s="187"/>
      <c r="GWS240" s="187"/>
      <c r="GWT240" s="187"/>
      <c r="GWU240" s="187"/>
      <c r="GWV240" s="187"/>
      <c r="GWW240" s="187"/>
      <c r="GWX240" s="187"/>
      <c r="GWY240" s="187"/>
      <c r="GWZ240" s="187"/>
      <c r="GXA240" s="187"/>
      <c r="GXB240" s="187"/>
      <c r="GXC240" s="187"/>
      <c r="GXD240" s="187"/>
      <c r="GXE240" s="187"/>
      <c r="GXF240" s="187"/>
      <c r="GXG240" s="187"/>
      <c r="GXH240" s="187"/>
      <c r="GXI240" s="187"/>
      <c r="GXJ240" s="187"/>
      <c r="GXK240" s="187"/>
      <c r="GXL240" s="187"/>
      <c r="GXM240" s="187"/>
      <c r="GXN240" s="187"/>
      <c r="GXO240" s="187"/>
      <c r="GXP240" s="187"/>
      <c r="GXQ240" s="187"/>
      <c r="GXR240" s="187"/>
      <c r="GXS240" s="187"/>
      <c r="GXT240" s="187"/>
      <c r="GXU240" s="187"/>
      <c r="GXV240" s="187"/>
      <c r="GXW240" s="187"/>
      <c r="GXX240" s="187"/>
      <c r="GXY240" s="187"/>
      <c r="GXZ240" s="187"/>
      <c r="GYA240" s="187"/>
      <c r="GYB240" s="187"/>
      <c r="GYC240" s="187"/>
      <c r="GYD240" s="187"/>
      <c r="GYE240" s="187"/>
      <c r="GYF240" s="187"/>
      <c r="GYG240" s="187"/>
      <c r="GYH240" s="187"/>
      <c r="GYI240" s="187"/>
      <c r="GYJ240" s="187"/>
      <c r="GYK240" s="187"/>
      <c r="GYL240" s="187"/>
      <c r="GYM240" s="187"/>
      <c r="GYN240" s="187"/>
      <c r="GYO240" s="187"/>
      <c r="GYP240" s="187"/>
      <c r="GYQ240" s="187"/>
      <c r="GYR240" s="187"/>
      <c r="GYS240" s="187"/>
      <c r="GYT240" s="187"/>
      <c r="GYU240" s="187"/>
      <c r="GYV240" s="187"/>
      <c r="GYW240" s="187"/>
      <c r="GYX240" s="187"/>
      <c r="GYY240" s="187"/>
      <c r="GYZ240" s="187"/>
      <c r="GZA240" s="187"/>
      <c r="GZB240" s="187"/>
      <c r="GZC240" s="187"/>
      <c r="GZD240" s="187"/>
      <c r="GZE240" s="187"/>
      <c r="GZF240" s="187"/>
      <c r="GZG240" s="187"/>
      <c r="GZH240" s="187"/>
      <c r="GZI240" s="187"/>
      <c r="GZJ240" s="187"/>
      <c r="GZK240" s="187"/>
      <c r="GZL240" s="187"/>
      <c r="GZM240" s="187"/>
      <c r="GZN240" s="187"/>
      <c r="GZO240" s="187"/>
      <c r="GZP240" s="187"/>
      <c r="GZQ240" s="187"/>
      <c r="GZR240" s="187"/>
      <c r="GZS240" s="187"/>
      <c r="GZT240" s="187"/>
      <c r="GZU240" s="187"/>
      <c r="GZV240" s="187"/>
      <c r="GZW240" s="187"/>
      <c r="GZX240" s="187"/>
      <c r="GZY240" s="187"/>
      <c r="GZZ240" s="187"/>
      <c r="HAA240" s="187"/>
      <c r="HAB240" s="187"/>
      <c r="HAC240" s="187"/>
      <c r="HAD240" s="187"/>
      <c r="HAE240" s="187"/>
      <c r="HAF240" s="187"/>
      <c r="HAG240" s="187"/>
      <c r="HAH240" s="187"/>
      <c r="HAI240" s="187"/>
      <c r="HAJ240" s="187"/>
      <c r="HAK240" s="187"/>
      <c r="HAL240" s="187"/>
      <c r="HAM240" s="187"/>
      <c r="HAN240" s="187"/>
      <c r="HAO240" s="187"/>
      <c r="HAP240" s="187"/>
      <c r="HAQ240" s="187"/>
      <c r="HAR240" s="187"/>
      <c r="HAS240" s="187"/>
      <c r="HAT240" s="187"/>
      <c r="HAU240" s="187"/>
      <c r="HAV240" s="187"/>
      <c r="HAW240" s="187"/>
      <c r="HAX240" s="187"/>
      <c r="HAY240" s="187"/>
      <c r="HAZ240" s="187"/>
      <c r="HBA240" s="187"/>
      <c r="HBB240" s="187"/>
      <c r="HBC240" s="187"/>
      <c r="HBD240" s="187"/>
      <c r="HBE240" s="187"/>
      <c r="HBF240" s="187"/>
      <c r="HBG240" s="187"/>
      <c r="HBH240" s="187"/>
      <c r="HBI240" s="187"/>
      <c r="HBJ240" s="187"/>
      <c r="HBK240" s="187"/>
      <c r="HBL240" s="187"/>
      <c r="HBM240" s="187"/>
      <c r="HBN240" s="187"/>
      <c r="HBO240" s="187"/>
      <c r="HBP240" s="187"/>
      <c r="HBQ240" s="187"/>
      <c r="HBR240" s="187"/>
      <c r="HBS240" s="187"/>
      <c r="HBT240" s="187"/>
      <c r="HBU240" s="187"/>
      <c r="HBV240" s="187"/>
      <c r="HBW240" s="187"/>
      <c r="HBX240" s="187"/>
      <c r="HBY240" s="187"/>
      <c r="HBZ240" s="187"/>
      <c r="HCA240" s="187"/>
      <c r="HCB240" s="187"/>
      <c r="HCC240" s="187"/>
      <c r="HCD240" s="187"/>
      <c r="HCE240" s="187"/>
      <c r="HCF240" s="187"/>
      <c r="HCG240" s="187"/>
      <c r="HCH240" s="187"/>
      <c r="HCI240" s="187"/>
      <c r="HCJ240" s="187"/>
      <c r="HCK240" s="187"/>
      <c r="HCL240" s="187"/>
      <c r="HCM240" s="187"/>
      <c r="HCN240" s="187"/>
      <c r="HCO240" s="187"/>
      <c r="HCP240" s="187"/>
      <c r="HCQ240" s="187"/>
      <c r="HCR240" s="187"/>
      <c r="HCS240" s="187"/>
      <c r="HCT240" s="187"/>
      <c r="HCU240" s="187"/>
      <c r="HCV240" s="187"/>
      <c r="HCW240" s="187"/>
      <c r="HCX240" s="187"/>
      <c r="HCY240" s="187"/>
      <c r="HCZ240" s="187"/>
      <c r="HDA240" s="187"/>
      <c r="HDB240" s="187"/>
      <c r="HDC240" s="187"/>
      <c r="HDD240" s="187"/>
      <c r="HDE240" s="187"/>
      <c r="HDF240" s="187"/>
      <c r="HDG240" s="187"/>
      <c r="HDH240" s="187"/>
      <c r="HDI240" s="187"/>
      <c r="HDJ240" s="187"/>
      <c r="HDK240" s="187"/>
      <c r="HDL240" s="187"/>
      <c r="HDM240" s="187"/>
      <c r="HDN240" s="187"/>
      <c r="HDO240" s="187"/>
      <c r="HDP240" s="187"/>
      <c r="HDQ240" s="187"/>
      <c r="HDR240" s="187"/>
      <c r="HDS240" s="187"/>
      <c r="HDT240" s="187"/>
      <c r="HDU240" s="187"/>
      <c r="HDV240" s="187"/>
      <c r="HDW240" s="187"/>
      <c r="HDX240" s="187"/>
      <c r="HDY240" s="187"/>
      <c r="HDZ240" s="187"/>
      <c r="HEA240" s="187"/>
      <c r="HEB240" s="187"/>
      <c r="HEC240" s="187"/>
      <c r="HED240" s="187"/>
      <c r="HEE240" s="187"/>
      <c r="HEF240" s="187"/>
      <c r="HEG240" s="187"/>
      <c r="HEH240" s="187"/>
      <c r="HEI240" s="187"/>
      <c r="HEJ240" s="187"/>
      <c r="HEK240" s="187"/>
      <c r="HEL240" s="187"/>
      <c r="HEM240" s="187"/>
      <c r="HEN240" s="187"/>
      <c r="HEO240" s="187"/>
      <c r="HEP240" s="187"/>
      <c r="HEQ240" s="187"/>
      <c r="HER240" s="187"/>
      <c r="HES240" s="187"/>
      <c r="HET240" s="187"/>
      <c r="HEU240" s="187"/>
      <c r="HEV240" s="187"/>
      <c r="HEW240" s="187"/>
      <c r="HEX240" s="187"/>
      <c r="HEY240" s="187"/>
      <c r="HEZ240" s="187"/>
      <c r="HFA240" s="187"/>
      <c r="HFB240" s="187"/>
      <c r="HFC240" s="187"/>
      <c r="HFD240" s="187"/>
      <c r="HFE240" s="187"/>
      <c r="HFF240" s="187"/>
      <c r="HFG240" s="187"/>
      <c r="HFH240" s="187"/>
      <c r="HFI240" s="187"/>
      <c r="HFJ240" s="187"/>
      <c r="HFK240" s="187"/>
      <c r="HFL240" s="187"/>
      <c r="HFM240" s="187"/>
      <c r="HFN240" s="187"/>
      <c r="HFO240" s="187"/>
      <c r="HFP240" s="187"/>
      <c r="HFQ240" s="187"/>
      <c r="HFR240" s="187"/>
      <c r="HFS240" s="187"/>
      <c r="HFT240" s="187"/>
      <c r="HFU240" s="187"/>
      <c r="HFV240" s="187"/>
      <c r="HFW240" s="187"/>
      <c r="HFX240" s="187"/>
      <c r="HFY240" s="187"/>
      <c r="HFZ240" s="187"/>
      <c r="HGA240" s="187"/>
      <c r="HGB240" s="187"/>
      <c r="HGC240" s="187"/>
      <c r="HGD240" s="187"/>
      <c r="HGE240" s="187"/>
      <c r="HGF240" s="187"/>
      <c r="HGG240" s="187"/>
      <c r="HGH240" s="187"/>
      <c r="HGI240" s="187"/>
      <c r="HGJ240" s="187"/>
      <c r="HGK240" s="187"/>
      <c r="HGL240" s="187"/>
      <c r="HGM240" s="187"/>
      <c r="HGN240" s="187"/>
      <c r="HGO240" s="187"/>
      <c r="HGP240" s="187"/>
      <c r="HGQ240" s="187"/>
      <c r="HGR240" s="187"/>
      <c r="HGS240" s="187"/>
      <c r="HGT240" s="187"/>
      <c r="HGU240" s="187"/>
      <c r="HGV240" s="187"/>
      <c r="HGW240" s="187"/>
      <c r="HGX240" s="187"/>
      <c r="HGY240" s="187"/>
      <c r="HGZ240" s="187"/>
      <c r="HHA240" s="187"/>
      <c r="HHB240" s="187"/>
      <c r="HHC240" s="187"/>
      <c r="HHD240" s="187"/>
      <c r="HHE240" s="187"/>
      <c r="HHF240" s="187"/>
      <c r="HHG240" s="187"/>
      <c r="HHH240" s="187"/>
      <c r="HHI240" s="187"/>
      <c r="HHJ240" s="187"/>
      <c r="HHK240" s="187"/>
      <c r="HHL240" s="187"/>
      <c r="HHM240" s="187"/>
      <c r="HHN240" s="187"/>
      <c r="HHO240" s="187"/>
      <c r="HHP240" s="187"/>
      <c r="HHQ240" s="187"/>
      <c r="HHR240" s="187"/>
      <c r="HHS240" s="187"/>
      <c r="HHT240" s="187"/>
      <c r="HHU240" s="187"/>
      <c r="HHV240" s="187"/>
      <c r="HHW240" s="187"/>
      <c r="HHX240" s="187"/>
      <c r="HHY240" s="187"/>
      <c r="HHZ240" s="187"/>
      <c r="HIA240" s="187"/>
      <c r="HIB240" s="187"/>
      <c r="HIC240" s="187"/>
      <c r="HID240" s="187"/>
      <c r="HIE240" s="187"/>
      <c r="HIF240" s="187"/>
      <c r="HIG240" s="187"/>
      <c r="HIH240" s="187"/>
      <c r="HII240" s="187"/>
      <c r="HIJ240" s="187"/>
      <c r="HIK240" s="187"/>
      <c r="HIL240" s="187"/>
      <c r="HIM240" s="187"/>
      <c r="HIN240" s="187"/>
      <c r="HIO240" s="187"/>
      <c r="HIP240" s="187"/>
      <c r="HIQ240" s="187"/>
      <c r="HIR240" s="187"/>
      <c r="HIS240" s="187"/>
      <c r="HIT240" s="187"/>
      <c r="HIU240" s="187"/>
      <c r="HIV240" s="187"/>
      <c r="HIW240" s="187"/>
      <c r="HIX240" s="187"/>
      <c r="HIY240" s="187"/>
      <c r="HIZ240" s="187"/>
      <c r="HJA240" s="187"/>
      <c r="HJB240" s="187"/>
      <c r="HJC240" s="187"/>
      <c r="HJD240" s="187"/>
      <c r="HJE240" s="187"/>
      <c r="HJF240" s="187"/>
      <c r="HJG240" s="187"/>
      <c r="HJH240" s="187"/>
      <c r="HJI240" s="187"/>
      <c r="HJJ240" s="187"/>
      <c r="HJK240" s="187"/>
      <c r="HJL240" s="187"/>
      <c r="HJM240" s="187"/>
      <c r="HJN240" s="187"/>
      <c r="HJO240" s="187"/>
      <c r="HJP240" s="187"/>
      <c r="HJQ240" s="187"/>
      <c r="HJR240" s="187"/>
      <c r="HJS240" s="187"/>
      <c r="HJT240" s="187"/>
      <c r="HJU240" s="187"/>
      <c r="HJV240" s="187"/>
      <c r="HJW240" s="187"/>
      <c r="HJX240" s="187"/>
      <c r="HJY240" s="187"/>
      <c r="HJZ240" s="187"/>
      <c r="HKA240" s="187"/>
      <c r="HKB240" s="187"/>
      <c r="HKC240" s="187"/>
      <c r="HKD240" s="187"/>
      <c r="HKE240" s="187"/>
      <c r="HKF240" s="187"/>
      <c r="HKG240" s="187"/>
      <c r="HKH240" s="187"/>
      <c r="HKI240" s="187"/>
      <c r="HKJ240" s="187"/>
      <c r="HKK240" s="187"/>
      <c r="HKL240" s="187"/>
      <c r="HKM240" s="187"/>
      <c r="HKN240" s="187"/>
      <c r="HKO240" s="187"/>
      <c r="HKP240" s="187"/>
      <c r="HKQ240" s="187"/>
      <c r="HKR240" s="187"/>
      <c r="HKS240" s="187"/>
      <c r="HKT240" s="187"/>
      <c r="HKU240" s="187"/>
      <c r="HKV240" s="187"/>
      <c r="HKW240" s="187"/>
      <c r="HKX240" s="187"/>
      <c r="HKY240" s="187"/>
      <c r="HKZ240" s="187"/>
      <c r="HLA240" s="187"/>
      <c r="HLB240" s="187"/>
      <c r="HLC240" s="187"/>
      <c r="HLD240" s="187"/>
      <c r="HLE240" s="187"/>
      <c r="HLF240" s="187"/>
      <c r="HLG240" s="187"/>
      <c r="HLH240" s="187"/>
      <c r="HLI240" s="187"/>
      <c r="HLJ240" s="187"/>
      <c r="HLK240" s="187"/>
      <c r="HLL240" s="187"/>
      <c r="HLM240" s="187"/>
      <c r="HLN240" s="187"/>
      <c r="HLO240" s="187"/>
      <c r="HLP240" s="187"/>
      <c r="HLQ240" s="187"/>
      <c r="HLR240" s="187"/>
      <c r="HLS240" s="187"/>
      <c r="HLT240" s="187"/>
      <c r="HLU240" s="187"/>
      <c r="HLV240" s="187"/>
      <c r="HLW240" s="187"/>
      <c r="HLX240" s="187"/>
      <c r="HLY240" s="187"/>
      <c r="HLZ240" s="187"/>
      <c r="HMA240" s="187"/>
      <c r="HMB240" s="187"/>
      <c r="HMC240" s="187"/>
      <c r="HMD240" s="187"/>
      <c r="HME240" s="187"/>
      <c r="HMF240" s="187"/>
      <c r="HMG240" s="187"/>
      <c r="HMH240" s="187"/>
      <c r="HMI240" s="187"/>
      <c r="HMJ240" s="187"/>
      <c r="HMK240" s="187"/>
      <c r="HML240" s="187"/>
      <c r="HMM240" s="187"/>
      <c r="HMN240" s="187"/>
      <c r="HMO240" s="187"/>
      <c r="HMP240" s="187"/>
      <c r="HMQ240" s="187"/>
      <c r="HMR240" s="187"/>
      <c r="HMS240" s="187"/>
      <c r="HMT240" s="187"/>
      <c r="HMU240" s="187"/>
      <c r="HMV240" s="187"/>
      <c r="HMW240" s="187"/>
      <c r="HMX240" s="187"/>
      <c r="HMY240" s="187"/>
      <c r="HMZ240" s="187"/>
      <c r="HNA240" s="187"/>
      <c r="HNB240" s="187"/>
      <c r="HNC240" s="187"/>
      <c r="HND240" s="187"/>
      <c r="HNE240" s="187"/>
      <c r="HNF240" s="187"/>
      <c r="HNG240" s="187"/>
      <c r="HNH240" s="187"/>
      <c r="HNI240" s="187"/>
      <c r="HNJ240" s="187"/>
      <c r="HNK240" s="187"/>
      <c r="HNL240" s="187"/>
      <c r="HNM240" s="187"/>
      <c r="HNN240" s="187"/>
      <c r="HNO240" s="187"/>
      <c r="HNP240" s="187"/>
      <c r="HNQ240" s="187"/>
      <c r="HNR240" s="187"/>
      <c r="HNS240" s="187"/>
      <c r="HNT240" s="187"/>
      <c r="HNU240" s="187"/>
      <c r="HNV240" s="187"/>
      <c r="HNW240" s="187"/>
      <c r="HNX240" s="187"/>
      <c r="HNY240" s="187"/>
      <c r="HNZ240" s="187"/>
      <c r="HOA240" s="187"/>
      <c r="HOB240" s="187"/>
      <c r="HOC240" s="187"/>
      <c r="HOD240" s="187"/>
      <c r="HOE240" s="187"/>
      <c r="HOF240" s="187"/>
      <c r="HOG240" s="187"/>
      <c r="HOH240" s="187"/>
      <c r="HOI240" s="187"/>
      <c r="HOJ240" s="187"/>
      <c r="HOK240" s="187"/>
      <c r="HOL240" s="187"/>
      <c r="HOM240" s="187"/>
      <c r="HON240" s="187"/>
      <c r="HOO240" s="187"/>
      <c r="HOP240" s="187"/>
      <c r="HOQ240" s="187"/>
      <c r="HOR240" s="187"/>
      <c r="HOS240" s="187"/>
      <c r="HOT240" s="187"/>
      <c r="HOU240" s="187"/>
      <c r="HOV240" s="187"/>
      <c r="HOW240" s="187"/>
      <c r="HOX240" s="187"/>
      <c r="HOY240" s="187"/>
      <c r="HOZ240" s="187"/>
      <c r="HPA240" s="187"/>
      <c r="HPB240" s="187"/>
      <c r="HPC240" s="187"/>
      <c r="HPD240" s="187"/>
      <c r="HPE240" s="187"/>
      <c r="HPF240" s="187"/>
      <c r="HPG240" s="187"/>
      <c r="HPH240" s="187"/>
      <c r="HPI240" s="187"/>
      <c r="HPJ240" s="187"/>
      <c r="HPK240" s="187"/>
      <c r="HPL240" s="187"/>
      <c r="HPM240" s="187"/>
      <c r="HPN240" s="187"/>
      <c r="HPO240" s="187"/>
      <c r="HPP240" s="187"/>
      <c r="HPQ240" s="187"/>
      <c r="HPR240" s="187"/>
      <c r="HPS240" s="187"/>
      <c r="HPT240" s="187"/>
      <c r="HPU240" s="187"/>
      <c r="HPV240" s="187"/>
      <c r="HPW240" s="187"/>
      <c r="HPX240" s="187"/>
      <c r="HPY240" s="187"/>
      <c r="HPZ240" s="187"/>
      <c r="HQA240" s="187"/>
      <c r="HQB240" s="187"/>
      <c r="HQC240" s="187"/>
      <c r="HQD240" s="187"/>
      <c r="HQE240" s="187"/>
      <c r="HQF240" s="187"/>
      <c r="HQG240" s="187"/>
      <c r="HQH240" s="187"/>
      <c r="HQI240" s="187"/>
      <c r="HQJ240" s="187"/>
      <c r="HQK240" s="187"/>
      <c r="HQL240" s="187"/>
      <c r="HQM240" s="187"/>
      <c r="HQN240" s="187"/>
      <c r="HQO240" s="187"/>
      <c r="HQP240" s="187"/>
      <c r="HQQ240" s="187"/>
      <c r="HQR240" s="187"/>
      <c r="HQS240" s="187"/>
      <c r="HQT240" s="187"/>
      <c r="HQU240" s="187"/>
      <c r="HQV240" s="187"/>
      <c r="HQW240" s="187"/>
      <c r="HQX240" s="187"/>
      <c r="HQY240" s="187"/>
      <c r="HQZ240" s="187"/>
      <c r="HRA240" s="187"/>
      <c r="HRB240" s="187"/>
      <c r="HRC240" s="187"/>
      <c r="HRD240" s="187"/>
      <c r="HRE240" s="187"/>
      <c r="HRF240" s="187"/>
      <c r="HRG240" s="187"/>
      <c r="HRH240" s="187"/>
      <c r="HRI240" s="187"/>
      <c r="HRJ240" s="187"/>
      <c r="HRK240" s="187"/>
      <c r="HRL240" s="187"/>
      <c r="HRM240" s="187"/>
      <c r="HRN240" s="187"/>
      <c r="HRO240" s="187"/>
      <c r="HRP240" s="187"/>
      <c r="HRQ240" s="187"/>
      <c r="HRR240" s="187"/>
      <c r="HRS240" s="187"/>
      <c r="HRT240" s="187"/>
      <c r="HRU240" s="187"/>
      <c r="HRV240" s="187"/>
      <c r="HRW240" s="187"/>
      <c r="HRX240" s="187"/>
      <c r="HRY240" s="187"/>
      <c r="HRZ240" s="187"/>
      <c r="HSA240" s="187"/>
      <c r="HSB240" s="187"/>
      <c r="HSC240" s="187"/>
      <c r="HSD240" s="187"/>
      <c r="HSE240" s="187"/>
      <c r="HSF240" s="187"/>
      <c r="HSG240" s="187"/>
      <c r="HSH240" s="187"/>
      <c r="HSI240" s="187"/>
      <c r="HSJ240" s="187"/>
      <c r="HSK240" s="187"/>
      <c r="HSL240" s="187"/>
      <c r="HSM240" s="187"/>
      <c r="HSN240" s="187"/>
      <c r="HSO240" s="187"/>
      <c r="HSP240" s="187"/>
      <c r="HSQ240" s="187"/>
      <c r="HSR240" s="187"/>
      <c r="HSS240" s="187"/>
      <c r="HST240" s="187"/>
      <c r="HSU240" s="187"/>
      <c r="HSV240" s="187"/>
      <c r="HSW240" s="187"/>
      <c r="HSX240" s="187"/>
      <c r="HSY240" s="187"/>
      <c r="HSZ240" s="187"/>
      <c r="HTA240" s="187"/>
      <c r="HTB240" s="187"/>
      <c r="HTC240" s="187"/>
      <c r="HTD240" s="187"/>
      <c r="HTE240" s="187"/>
      <c r="HTF240" s="187"/>
      <c r="HTG240" s="187"/>
      <c r="HTH240" s="187"/>
      <c r="HTI240" s="187"/>
      <c r="HTJ240" s="187"/>
      <c r="HTK240" s="187"/>
      <c r="HTL240" s="187"/>
      <c r="HTM240" s="187"/>
      <c r="HTN240" s="187"/>
      <c r="HTO240" s="187"/>
      <c r="HTP240" s="187"/>
      <c r="HTQ240" s="187"/>
      <c r="HTR240" s="187"/>
      <c r="HTS240" s="187"/>
      <c r="HTT240" s="187"/>
      <c r="HTU240" s="187"/>
      <c r="HTV240" s="187"/>
      <c r="HTW240" s="187"/>
      <c r="HTX240" s="187"/>
      <c r="HTY240" s="187"/>
      <c r="HTZ240" s="187"/>
      <c r="HUA240" s="187"/>
      <c r="HUB240" s="187"/>
      <c r="HUC240" s="187"/>
      <c r="HUD240" s="187"/>
      <c r="HUE240" s="187"/>
      <c r="HUF240" s="187"/>
      <c r="HUG240" s="187"/>
      <c r="HUH240" s="187"/>
      <c r="HUI240" s="187"/>
      <c r="HUJ240" s="187"/>
      <c r="HUK240" s="187"/>
      <c r="HUL240" s="187"/>
      <c r="HUM240" s="187"/>
      <c r="HUN240" s="187"/>
      <c r="HUO240" s="187"/>
      <c r="HUP240" s="187"/>
      <c r="HUQ240" s="187"/>
      <c r="HUR240" s="187"/>
      <c r="HUS240" s="187"/>
      <c r="HUT240" s="187"/>
      <c r="HUU240" s="187"/>
      <c r="HUV240" s="187"/>
      <c r="HUW240" s="187"/>
      <c r="HUX240" s="187"/>
      <c r="HUY240" s="187"/>
      <c r="HUZ240" s="187"/>
      <c r="HVA240" s="187"/>
      <c r="HVB240" s="187"/>
      <c r="HVC240" s="187"/>
      <c r="HVD240" s="187"/>
      <c r="HVE240" s="187"/>
      <c r="HVF240" s="187"/>
      <c r="HVG240" s="187"/>
      <c r="HVH240" s="187"/>
      <c r="HVI240" s="187"/>
      <c r="HVJ240" s="187"/>
      <c r="HVK240" s="187"/>
      <c r="HVL240" s="187"/>
      <c r="HVM240" s="187"/>
      <c r="HVN240" s="187"/>
      <c r="HVO240" s="187"/>
      <c r="HVP240" s="187"/>
      <c r="HVQ240" s="187"/>
      <c r="HVR240" s="187"/>
      <c r="HVS240" s="187"/>
      <c r="HVT240" s="187"/>
      <c r="HVU240" s="187"/>
      <c r="HVV240" s="187"/>
      <c r="HVW240" s="187"/>
      <c r="HVX240" s="187"/>
      <c r="HVY240" s="187"/>
      <c r="HVZ240" s="187"/>
      <c r="HWA240" s="187"/>
      <c r="HWB240" s="187"/>
      <c r="HWC240" s="187"/>
      <c r="HWD240" s="187"/>
      <c r="HWE240" s="187"/>
      <c r="HWF240" s="187"/>
      <c r="HWG240" s="187"/>
      <c r="HWH240" s="187"/>
      <c r="HWI240" s="187"/>
      <c r="HWJ240" s="187"/>
      <c r="HWK240" s="187"/>
      <c r="HWL240" s="187"/>
      <c r="HWM240" s="187"/>
      <c r="HWN240" s="187"/>
      <c r="HWO240" s="187"/>
      <c r="HWP240" s="187"/>
      <c r="HWQ240" s="187"/>
      <c r="HWR240" s="187"/>
      <c r="HWS240" s="187"/>
      <c r="HWT240" s="187"/>
      <c r="HWU240" s="187"/>
      <c r="HWV240" s="187"/>
      <c r="HWW240" s="187"/>
      <c r="HWX240" s="187"/>
      <c r="HWY240" s="187"/>
      <c r="HWZ240" s="187"/>
      <c r="HXA240" s="187"/>
      <c r="HXB240" s="187"/>
      <c r="HXC240" s="187"/>
      <c r="HXD240" s="187"/>
      <c r="HXE240" s="187"/>
      <c r="HXF240" s="187"/>
      <c r="HXG240" s="187"/>
      <c r="HXH240" s="187"/>
      <c r="HXI240" s="187"/>
      <c r="HXJ240" s="187"/>
      <c r="HXK240" s="187"/>
      <c r="HXL240" s="187"/>
      <c r="HXM240" s="187"/>
      <c r="HXN240" s="187"/>
      <c r="HXO240" s="187"/>
      <c r="HXP240" s="187"/>
      <c r="HXQ240" s="187"/>
      <c r="HXR240" s="187"/>
      <c r="HXS240" s="187"/>
      <c r="HXT240" s="187"/>
      <c r="HXU240" s="187"/>
      <c r="HXV240" s="187"/>
      <c r="HXW240" s="187"/>
      <c r="HXX240" s="187"/>
      <c r="HXY240" s="187"/>
      <c r="HXZ240" s="187"/>
      <c r="HYA240" s="187"/>
      <c r="HYB240" s="187"/>
      <c r="HYC240" s="187"/>
      <c r="HYD240" s="187"/>
      <c r="HYE240" s="187"/>
      <c r="HYF240" s="187"/>
      <c r="HYG240" s="187"/>
      <c r="HYH240" s="187"/>
      <c r="HYI240" s="187"/>
      <c r="HYJ240" s="187"/>
      <c r="HYK240" s="187"/>
      <c r="HYL240" s="187"/>
      <c r="HYM240" s="187"/>
      <c r="HYN240" s="187"/>
      <c r="HYO240" s="187"/>
      <c r="HYP240" s="187"/>
      <c r="HYQ240" s="187"/>
      <c r="HYR240" s="187"/>
      <c r="HYS240" s="187"/>
      <c r="HYT240" s="187"/>
      <c r="HYU240" s="187"/>
      <c r="HYV240" s="187"/>
      <c r="HYW240" s="187"/>
      <c r="HYX240" s="187"/>
      <c r="HYY240" s="187"/>
      <c r="HYZ240" s="187"/>
      <c r="HZA240" s="187"/>
      <c r="HZB240" s="187"/>
      <c r="HZC240" s="187"/>
      <c r="HZD240" s="187"/>
      <c r="HZE240" s="187"/>
      <c r="HZF240" s="187"/>
      <c r="HZG240" s="187"/>
      <c r="HZH240" s="187"/>
      <c r="HZI240" s="187"/>
      <c r="HZJ240" s="187"/>
      <c r="HZK240" s="187"/>
      <c r="HZL240" s="187"/>
      <c r="HZM240" s="187"/>
      <c r="HZN240" s="187"/>
      <c r="HZO240" s="187"/>
      <c r="HZP240" s="187"/>
      <c r="HZQ240" s="187"/>
      <c r="HZR240" s="187"/>
      <c r="HZS240" s="187"/>
      <c r="HZT240" s="187"/>
      <c r="HZU240" s="187"/>
      <c r="HZV240" s="187"/>
      <c r="HZW240" s="187"/>
      <c r="HZX240" s="187"/>
      <c r="HZY240" s="187"/>
      <c r="HZZ240" s="187"/>
      <c r="IAA240" s="187"/>
      <c r="IAB240" s="187"/>
      <c r="IAC240" s="187"/>
      <c r="IAD240" s="187"/>
      <c r="IAE240" s="187"/>
      <c r="IAF240" s="187"/>
      <c r="IAG240" s="187"/>
      <c r="IAH240" s="187"/>
      <c r="IAI240" s="187"/>
      <c r="IAJ240" s="187"/>
      <c r="IAK240" s="187"/>
      <c r="IAL240" s="187"/>
      <c r="IAM240" s="187"/>
      <c r="IAN240" s="187"/>
      <c r="IAO240" s="187"/>
      <c r="IAP240" s="187"/>
      <c r="IAQ240" s="187"/>
      <c r="IAR240" s="187"/>
      <c r="IAS240" s="187"/>
      <c r="IAT240" s="187"/>
      <c r="IAU240" s="187"/>
      <c r="IAV240" s="187"/>
      <c r="IAW240" s="187"/>
      <c r="IAX240" s="187"/>
      <c r="IAY240" s="187"/>
      <c r="IAZ240" s="187"/>
      <c r="IBA240" s="187"/>
      <c r="IBB240" s="187"/>
      <c r="IBC240" s="187"/>
      <c r="IBD240" s="187"/>
      <c r="IBE240" s="187"/>
      <c r="IBF240" s="187"/>
      <c r="IBG240" s="187"/>
      <c r="IBH240" s="187"/>
      <c r="IBI240" s="187"/>
      <c r="IBJ240" s="187"/>
      <c r="IBK240" s="187"/>
      <c r="IBL240" s="187"/>
      <c r="IBM240" s="187"/>
      <c r="IBN240" s="187"/>
      <c r="IBO240" s="187"/>
      <c r="IBP240" s="187"/>
      <c r="IBQ240" s="187"/>
      <c r="IBR240" s="187"/>
      <c r="IBS240" s="187"/>
      <c r="IBT240" s="187"/>
      <c r="IBU240" s="187"/>
      <c r="IBV240" s="187"/>
      <c r="IBW240" s="187"/>
      <c r="IBX240" s="187"/>
      <c r="IBY240" s="187"/>
      <c r="IBZ240" s="187"/>
      <c r="ICA240" s="187"/>
      <c r="ICB240" s="187"/>
      <c r="ICC240" s="187"/>
      <c r="ICD240" s="187"/>
      <c r="ICE240" s="187"/>
      <c r="ICF240" s="187"/>
      <c r="ICG240" s="187"/>
      <c r="ICH240" s="187"/>
      <c r="ICI240" s="187"/>
      <c r="ICJ240" s="187"/>
      <c r="ICK240" s="187"/>
      <c r="ICL240" s="187"/>
      <c r="ICM240" s="187"/>
      <c r="ICN240" s="187"/>
      <c r="ICO240" s="187"/>
      <c r="ICP240" s="187"/>
      <c r="ICQ240" s="187"/>
      <c r="ICR240" s="187"/>
      <c r="ICS240" s="187"/>
      <c r="ICT240" s="187"/>
      <c r="ICU240" s="187"/>
      <c r="ICV240" s="187"/>
      <c r="ICW240" s="187"/>
      <c r="ICX240" s="187"/>
      <c r="ICY240" s="187"/>
      <c r="ICZ240" s="187"/>
      <c r="IDA240" s="187"/>
      <c r="IDB240" s="187"/>
      <c r="IDC240" s="187"/>
      <c r="IDD240" s="187"/>
      <c r="IDE240" s="187"/>
      <c r="IDF240" s="187"/>
      <c r="IDG240" s="187"/>
      <c r="IDH240" s="187"/>
      <c r="IDI240" s="187"/>
      <c r="IDJ240" s="187"/>
      <c r="IDK240" s="187"/>
      <c r="IDL240" s="187"/>
      <c r="IDM240" s="187"/>
      <c r="IDN240" s="187"/>
      <c r="IDO240" s="187"/>
      <c r="IDP240" s="187"/>
      <c r="IDQ240" s="187"/>
      <c r="IDR240" s="187"/>
      <c r="IDS240" s="187"/>
      <c r="IDT240" s="187"/>
      <c r="IDU240" s="187"/>
      <c r="IDV240" s="187"/>
      <c r="IDW240" s="187"/>
      <c r="IDX240" s="187"/>
      <c r="IDY240" s="187"/>
      <c r="IDZ240" s="187"/>
      <c r="IEA240" s="187"/>
      <c r="IEB240" s="187"/>
      <c r="IEC240" s="187"/>
      <c r="IED240" s="187"/>
      <c r="IEE240" s="187"/>
      <c r="IEF240" s="187"/>
      <c r="IEG240" s="187"/>
      <c r="IEH240" s="187"/>
      <c r="IEI240" s="187"/>
      <c r="IEJ240" s="187"/>
      <c r="IEK240" s="187"/>
      <c r="IEL240" s="187"/>
      <c r="IEM240" s="187"/>
      <c r="IEN240" s="187"/>
      <c r="IEO240" s="187"/>
      <c r="IEP240" s="187"/>
      <c r="IEQ240" s="187"/>
      <c r="IER240" s="187"/>
      <c r="IES240" s="187"/>
      <c r="IET240" s="187"/>
      <c r="IEU240" s="187"/>
      <c r="IEV240" s="187"/>
      <c r="IEW240" s="187"/>
      <c r="IEX240" s="187"/>
      <c r="IEY240" s="187"/>
      <c r="IEZ240" s="187"/>
      <c r="IFA240" s="187"/>
      <c r="IFB240" s="187"/>
      <c r="IFC240" s="187"/>
      <c r="IFD240" s="187"/>
      <c r="IFE240" s="187"/>
      <c r="IFF240" s="187"/>
      <c r="IFG240" s="187"/>
      <c r="IFH240" s="187"/>
      <c r="IFI240" s="187"/>
      <c r="IFJ240" s="187"/>
      <c r="IFK240" s="187"/>
      <c r="IFL240" s="187"/>
      <c r="IFM240" s="187"/>
      <c r="IFN240" s="187"/>
      <c r="IFO240" s="187"/>
      <c r="IFP240" s="187"/>
      <c r="IFQ240" s="187"/>
      <c r="IFR240" s="187"/>
      <c r="IFS240" s="187"/>
      <c r="IFT240" s="187"/>
      <c r="IFU240" s="187"/>
      <c r="IFV240" s="187"/>
      <c r="IFW240" s="187"/>
      <c r="IFX240" s="187"/>
      <c r="IFY240" s="187"/>
      <c r="IFZ240" s="187"/>
      <c r="IGA240" s="187"/>
      <c r="IGB240" s="187"/>
      <c r="IGC240" s="187"/>
      <c r="IGD240" s="187"/>
      <c r="IGE240" s="187"/>
      <c r="IGF240" s="187"/>
      <c r="IGG240" s="187"/>
      <c r="IGH240" s="187"/>
      <c r="IGI240" s="187"/>
      <c r="IGJ240" s="187"/>
      <c r="IGK240" s="187"/>
      <c r="IGL240" s="187"/>
      <c r="IGM240" s="187"/>
      <c r="IGN240" s="187"/>
      <c r="IGO240" s="187"/>
      <c r="IGP240" s="187"/>
      <c r="IGQ240" s="187"/>
      <c r="IGR240" s="187"/>
      <c r="IGS240" s="187"/>
      <c r="IGT240" s="187"/>
      <c r="IGU240" s="187"/>
      <c r="IGV240" s="187"/>
      <c r="IGW240" s="187"/>
      <c r="IGX240" s="187"/>
      <c r="IGY240" s="187"/>
      <c r="IGZ240" s="187"/>
      <c r="IHA240" s="187"/>
      <c r="IHB240" s="187"/>
      <c r="IHC240" s="187"/>
      <c r="IHD240" s="187"/>
      <c r="IHE240" s="187"/>
      <c r="IHF240" s="187"/>
      <c r="IHG240" s="187"/>
      <c r="IHH240" s="187"/>
      <c r="IHI240" s="187"/>
      <c r="IHJ240" s="187"/>
      <c r="IHK240" s="187"/>
      <c r="IHL240" s="187"/>
      <c r="IHM240" s="187"/>
      <c r="IHN240" s="187"/>
      <c r="IHO240" s="187"/>
      <c r="IHP240" s="187"/>
      <c r="IHQ240" s="187"/>
      <c r="IHR240" s="187"/>
      <c r="IHS240" s="187"/>
      <c r="IHT240" s="187"/>
      <c r="IHU240" s="187"/>
      <c r="IHV240" s="187"/>
      <c r="IHW240" s="187"/>
      <c r="IHX240" s="187"/>
      <c r="IHY240" s="187"/>
      <c r="IHZ240" s="187"/>
      <c r="IIA240" s="187"/>
      <c r="IIB240" s="187"/>
      <c r="IIC240" s="187"/>
      <c r="IID240" s="187"/>
      <c r="IIE240" s="187"/>
      <c r="IIF240" s="187"/>
      <c r="IIG240" s="187"/>
      <c r="IIH240" s="187"/>
      <c r="III240" s="187"/>
      <c r="IIJ240" s="187"/>
      <c r="IIK240" s="187"/>
      <c r="IIL240" s="187"/>
      <c r="IIM240" s="187"/>
      <c r="IIN240" s="187"/>
      <c r="IIO240" s="187"/>
      <c r="IIP240" s="187"/>
      <c r="IIQ240" s="187"/>
      <c r="IIR240" s="187"/>
      <c r="IIS240" s="187"/>
      <c r="IIT240" s="187"/>
      <c r="IIU240" s="187"/>
      <c r="IIV240" s="187"/>
      <c r="IIW240" s="187"/>
      <c r="IIX240" s="187"/>
      <c r="IIY240" s="187"/>
      <c r="IIZ240" s="187"/>
      <c r="IJA240" s="187"/>
      <c r="IJB240" s="187"/>
      <c r="IJC240" s="187"/>
      <c r="IJD240" s="187"/>
      <c r="IJE240" s="187"/>
      <c r="IJF240" s="187"/>
      <c r="IJG240" s="187"/>
      <c r="IJH240" s="187"/>
      <c r="IJI240" s="187"/>
      <c r="IJJ240" s="187"/>
      <c r="IJK240" s="187"/>
      <c r="IJL240" s="187"/>
      <c r="IJM240" s="187"/>
      <c r="IJN240" s="187"/>
      <c r="IJO240" s="187"/>
      <c r="IJP240" s="187"/>
      <c r="IJQ240" s="187"/>
      <c r="IJR240" s="187"/>
      <c r="IJS240" s="187"/>
      <c r="IJT240" s="187"/>
      <c r="IJU240" s="187"/>
      <c r="IJV240" s="187"/>
      <c r="IJW240" s="187"/>
      <c r="IJX240" s="187"/>
      <c r="IJY240" s="187"/>
      <c r="IJZ240" s="187"/>
      <c r="IKA240" s="187"/>
      <c r="IKB240" s="187"/>
      <c r="IKC240" s="187"/>
      <c r="IKD240" s="187"/>
      <c r="IKE240" s="187"/>
      <c r="IKF240" s="187"/>
      <c r="IKG240" s="187"/>
      <c r="IKH240" s="187"/>
      <c r="IKI240" s="187"/>
      <c r="IKJ240" s="187"/>
      <c r="IKK240" s="187"/>
      <c r="IKL240" s="187"/>
      <c r="IKM240" s="187"/>
      <c r="IKN240" s="187"/>
      <c r="IKO240" s="187"/>
      <c r="IKP240" s="187"/>
      <c r="IKQ240" s="187"/>
      <c r="IKR240" s="187"/>
      <c r="IKS240" s="187"/>
      <c r="IKT240" s="187"/>
      <c r="IKU240" s="187"/>
      <c r="IKV240" s="187"/>
      <c r="IKW240" s="187"/>
      <c r="IKX240" s="187"/>
      <c r="IKY240" s="187"/>
      <c r="IKZ240" s="187"/>
      <c r="ILA240" s="187"/>
      <c r="ILB240" s="187"/>
      <c r="ILC240" s="187"/>
      <c r="ILD240" s="187"/>
      <c r="ILE240" s="187"/>
      <c r="ILF240" s="187"/>
      <c r="ILG240" s="187"/>
      <c r="ILH240" s="187"/>
      <c r="ILI240" s="187"/>
      <c r="ILJ240" s="187"/>
      <c r="ILK240" s="187"/>
      <c r="ILL240" s="187"/>
      <c r="ILM240" s="187"/>
      <c r="ILN240" s="187"/>
      <c r="ILO240" s="187"/>
      <c r="ILP240" s="187"/>
      <c r="ILQ240" s="187"/>
      <c r="ILR240" s="187"/>
      <c r="ILS240" s="187"/>
      <c r="ILT240" s="187"/>
      <c r="ILU240" s="187"/>
      <c r="ILV240" s="187"/>
      <c r="ILW240" s="187"/>
      <c r="ILX240" s="187"/>
      <c r="ILY240" s="187"/>
      <c r="ILZ240" s="187"/>
      <c r="IMA240" s="187"/>
      <c r="IMB240" s="187"/>
      <c r="IMC240" s="187"/>
      <c r="IMD240" s="187"/>
      <c r="IME240" s="187"/>
      <c r="IMF240" s="187"/>
      <c r="IMG240" s="187"/>
      <c r="IMH240" s="187"/>
      <c r="IMI240" s="187"/>
      <c r="IMJ240" s="187"/>
      <c r="IMK240" s="187"/>
      <c r="IML240" s="187"/>
      <c r="IMM240" s="187"/>
      <c r="IMN240" s="187"/>
      <c r="IMO240" s="187"/>
      <c r="IMP240" s="187"/>
      <c r="IMQ240" s="187"/>
      <c r="IMR240" s="187"/>
      <c r="IMS240" s="187"/>
      <c r="IMT240" s="187"/>
      <c r="IMU240" s="187"/>
      <c r="IMV240" s="187"/>
      <c r="IMW240" s="187"/>
      <c r="IMX240" s="187"/>
      <c r="IMY240" s="187"/>
      <c r="IMZ240" s="187"/>
      <c r="INA240" s="187"/>
      <c r="INB240" s="187"/>
      <c r="INC240" s="187"/>
      <c r="IND240" s="187"/>
      <c r="INE240" s="187"/>
      <c r="INF240" s="187"/>
      <c r="ING240" s="187"/>
      <c r="INH240" s="187"/>
      <c r="INI240" s="187"/>
      <c r="INJ240" s="187"/>
      <c r="INK240" s="187"/>
      <c r="INL240" s="187"/>
      <c r="INM240" s="187"/>
      <c r="INN240" s="187"/>
      <c r="INO240" s="187"/>
      <c r="INP240" s="187"/>
      <c r="INQ240" s="187"/>
      <c r="INR240" s="187"/>
      <c r="INS240" s="187"/>
      <c r="INT240" s="187"/>
      <c r="INU240" s="187"/>
      <c r="INV240" s="187"/>
      <c r="INW240" s="187"/>
      <c r="INX240" s="187"/>
      <c r="INY240" s="187"/>
      <c r="INZ240" s="187"/>
      <c r="IOA240" s="187"/>
      <c r="IOB240" s="187"/>
      <c r="IOC240" s="187"/>
      <c r="IOD240" s="187"/>
      <c r="IOE240" s="187"/>
      <c r="IOF240" s="187"/>
      <c r="IOG240" s="187"/>
      <c r="IOH240" s="187"/>
      <c r="IOI240" s="187"/>
      <c r="IOJ240" s="187"/>
      <c r="IOK240" s="187"/>
      <c r="IOL240" s="187"/>
      <c r="IOM240" s="187"/>
      <c r="ION240" s="187"/>
      <c r="IOO240" s="187"/>
      <c r="IOP240" s="187"/>
      <c r="IOQ240" s="187"/>
      <c r="IOR240" s="187"/>
      <c r="IOS240" s="187"/>
      <c r="IOT240" s="187"/>
      <c r="IOU240" s="187"/>
      <c r="IOV240" s="187"/>
      <c r="IOW240" s="187"/>
      <c r="IOX240" s="187"/>
      <c r="IOY240" s="187"/>
      <c r="IOZ240" s="187"/>
      <c r="IPA240" s="187"/>
      <c r="IPB240" s="187"/>
      <c r="IPC240" s="187"/>
      <c r="IPD240" s="187"/>
      <c r="IPE240" s="187"/>
      <c r="IPF240" s="187"/>
      <c r="IPG240" s="187"/>
      <c r="IPH240" s="187"/>
      <c r="IPI240" s="187"/>
      <c r="IPJ240" s="187"/>
      <c r="IPK240" s="187"/>
      <c r="IPL240" s="187"/>
      <c r="IPM240" s="187"/>
      <c r="IPN240" s="187"/>
      <c r="IPO240" s="187"/>
      <c r="IPP240" s="187"/>
      <c r="IPQ240" s="187"/>
      <c r="IPR240" s="187"/>
      <c r="IPS240" s="187"/>
      <c r="IPT240" s="187"/>
      <c r="IPU240" s="187"/>
      <c r="IPV240" s="187"/>
      <c r="IPW240" s="187"/>
      <c r="IPX240" s="187"/>
      <c r="IPY240" s="187"/>
      <c r="IPZ240" s="187"/>
      <c r="IQA240" s="187"/>
      <c r="IQB240" s="187"/>
      <c r="IQC240" s="187"/>
      <c r="IQD240" s="187"/>
      <c r="IQE240" s="187"/>
      <c r="IQF240" s="187"/>
      <c r="IQG240" s="187"/>
      <c r="IQH240" s="187"/>
      <c r="IQI240" s="187"/>
      <c r="IQJ240" s="187"/>
      <c r="IQK240" s="187"/>
      <c r="IQL240" s="187"/>
      <c r="IQM240" s="187"/>
      <c r="IQN240" s="187"/>
      <c r="IQO240" s="187"/>
      <c r="IQP240" s="187"/>
      <c r="IQQ240" s="187"/>
      <c r="IQR240" s="187"/>
      <c r="IQS240" s="187"/>
      <c r="IQT240" s="187"/>
      <c r="IQU240" s="187"/>
      <c r="IQV240" s="187"/>
      <c r="IQW240" s="187"/>
      <c r="IQX240" s="187"/>
      <c r="IQY240" s="187"/>
      <c r="IQZ240" s="187"/>
      <c r="IRA240" s="187"/>
      <c r="IRB240" s="187"/>
      <c r="IRC240" s="187"/>
      <c r="IRD240" s="187"/>
      <c r="IRE240" s="187"/>
      <c r="IRF240" s="187"/>
      <c r="IRG240" s="187"/>
      <c r="IRH240" s="187"/>
      <c r="IRI240" s="187"/>
      <c r="IRJ240" s="187"/>
      <c r="IRK240" s="187"/>
      <c r="IRL240" s="187"/>
      <c r="IRM240" s="187"/>
      <c r="IRN240" s="187"/>
      <c r="IRO240" s="187"/>
      <c r="IRP240" s="187"/>
      <c r="IRQ240" s="187"/>
      <c r="IRR240" s="187"/>
      <c r="IRS240" s="187"/>
      <c r="IRT240" s="187"/>
      <c r="IRU240" s="187"/>
      <c r="IRV240" s="187"/>
      <c r="IRW240" s="187"/>
      <c r="IRX240" s="187"/>
      <c r="IRY240" s="187"/>
      <c r="IRZ240" s="187"/>
      <c r="ISA240" s="187"/>
      <c r="ISB240" s="187"/>
      <c r="ISC240" s="187"/>
      <c r="ISD240" s="187"/>
      <c r="ISE240" s="187"/>
      <c r="ISF240" s="187"/>
      <c r="ISG240" s="187"/>
      <c r="ISH240" s="187"/>
      <c r="ISI240" s="187"/>
      <c r="ISJ240" s="187"/>
      <c r="ISK240" s="187"/>
      <c r="ISL240" s="187"/>
      <c r="ISM240" s="187"/>
      <c r="ISN240" s="187"/>
      <c r="ISO240" s="187"/>
      <c r="ISP240" s="187"/>
      <c r="ISQ240" s="187"/>
      <c r="ISR240" s="187"/>
      <c r="ISS240" s="187"/>
      <c r="IST240" s="187"/>
      <c r="ISU240" s="187"/>
      <c r="ISV240" s="187"/>
      <c r="ISW240" s="187"/>
      <c r="ISX240" s="187"/>
      <c r="ISY240" s="187"/>
      <c r="ISZ240" s="187"/>
      <c r="ITA240" s="187"/>
      <c r="ITB240" s="187"/>
      <c r="ITC240" s="187"/>
      <c r="ITD240" s="187"/>
      <c r="ITE240" s="187"/>
      <c r="ITF240" s="187"/>
      <c r="ITG240" s="187"/>
      <c r="ITH240" s="187"/>
      <c r="ITI240" s="187"/>
      <c r="ITJ240" s="187"/>
      <c r="ITK240" s="187"/>
      <c r="ITL240" s="187"/>
      <c r="ITM240" s="187"/>
      <c r="ITN240" s="187"/>
      <c r="ITO240" s="187"/>
      <c r="ITP240" s="187"/>
      <c r="ITQ240" s="187"/>
      <c r="ITR240" s="187"/>
      <c r="ITS240" s="187"/>
      <c r="ITT240" s="187"/>
      <c r="ITU240" s="187"/>
      <c r="ITV240" s="187"/>
      <c r="ITW240" s="187"/>
      <c r="ITX240" s="187"/>
      <c r="ITY240" s="187"/>
      <c r="ITZ240" s="187"/>
      <c r="IUA240" s="187"/>
      <c r="IUB240" s="187"/>
      <c r="IUC240" s="187"/>
      <c r="IUD240" s="187"/>
      <c r="IUE240" s="187"/>
      <c r="IUF240" s="187"/>
      <c r="IUG240" s="187"/>
      <c r="IUH240" s="187"/>
      <c r="IUI240" s="187"/>
      <c r="IUJ240" s="187"/>
      <c r="IUK240" s="187"/>
      <c r="IUL240" s="187"/>
      <c r="IUM240" s="187"/>
      <c r="IUN240" s="187"/>
      <c r="IUO240" s="187"/>
      <c r="IUP240" s="187"/>
      <c r="IUQ240" s="187"/>
      <c r="IUR240" s="187"/>
      <c r="IUS240" s="187"/>
      <c r="IUT240" s="187"/>
      <c r="IUU240" s="187"/>
      <c r="IUV240" s="187"/>
      <c r="IUW240" s="187"/>
      <c r="IUX240" s="187"/>
      <c r="IUY240" s="187"/>
      <c r="IUZ240" s="187"/>
      <c r="IVA240" s="187"/>
      <c r="IVB240" s="187"/>
      <c r="IVC240" s="187"/>
      <c r="IVD240" s="187"/>
      <c r="IVE240" s="187"/>
      <c r="IVF240" s="187"/>
      <c r="IVG240" s="187"/>
      <c r="IVH240" s="187"/>
      <c r="IVI240" s="187"/>
      <c r="IVJ240" s="187"/>
      <c r="IVK240" s="187"/>
      <c r="IVL240" s="187"/>
      <c r="IVM240" s="187"/>
      <c r="IVN240" s="187"/>
      <c r="IVO240" s="187"/>
      <c r="IVP240" s="187"/>
      <c r="IVQ240" s="187"/>
      <c r="IVR240" s="187"/>
      <c r="IVS240" s="187"/>
      <c r="IVT240" s="187"/>
      <c r="IVU240" s="187"/>
      <c r="IVV240" s="187"/>
      <c r="IVW240" s="187"/>
      <c r="IVX240" s="187"/>
      <c r="IVY240" s="187"/>
      <c r="IVZ240" s="187"/>
      <c r="IWA240" s="187"/>
      <c r="IWB240" s="187"/>
      <c r="IWC240" s="187"/>
      <c r="IWD240" s="187"/>
      <c r="IWE240" s="187"/>
      <c r="IWF240" s="187"/>
      <c r="IWG240" s="187"/>
      <c r="IWH240" s="187"/>
      <c r="IWI240" s="187"/>
      <c r="IWJ240" s="187"/>
      <c r="IWK240" s="187"/>
      <c r="IWL240" s="187"/>
      <c r="IWM240" s="187"/>
      <c r="IWN240" s="187"/>
      <c r="IWO240" s="187"/>
      <c r="IWP240" s="187"/>
      <c r="IWQ240" s="187"/>
      <c r="IWR240" s="187"/>
      <c r="IWS240" s="187"/>
      <c r="IWT240" s="187"/>
      <c r="IWU240" s="187"/>
      <c r="IWV240" s="187"/>
      <c r="IWW240" s="187"/>
      <c r="IWX240" s="187"/>
      <c r="IWY240" s="187"/>
      <c r="IWZ240" s="187"/>
      <c r="IXA240" s="187"/>
      <c r="IXB240" s="187"/>
      <c r="IXC240" s="187"/>
      <c r="IXD240" s="187"/>
      <c r="IXE240" s="187"/>
      <c r="IXF240" s="187"/>
      <c r="IXG240" s="187"/>
      <c r="IXH240" s="187"/>
      <c r="IXI240" s="187"/>
      <c r="IXJ240" s="187"/>
      <c r="IXK240" s="187"/>
      <c r="IXL240" s="187"/>
      <c r="IXM240" s="187"/>
      <c r="IXN240" s="187"/>
      <c r="IXO240" s="187"/>
      <c r="IXP240" s="187"/>
      <c r="IXQ240" s="187"/>
      <c r="IXR240" s="187"/>
      <c r="IXS240" s="187"/>
      <c r="IXT240" s="187"/>
      <c r="IXU240" s="187"/>
      <c r="IXV240" s="187"/>
      <c r="IXW240" s="187"/>
      <c r="IXX240" s="187"/>
      <c r="IXY240" s="187"/>
      <c r="IXZ240" s="187"/>
      <c r="IYA240" s="187"/>
      <c r="IYB240" s="187"/>
      <c r="IYC240" s="187"/>
      <c r="IYD240" s="187"/>
      <c r="IYE240" s="187"/>
      <c r="IYF240" s="187"/>
      <c r="IYG240" s="187"/>
      <c r="IYH240" s="187"/>
      <c r="IYI240" s="187"/>
      <c r="IYJ240" s="187"/>
      <c r="IYK240" s="187"/>
      <c r="IYL240" s="187"/>
      <c r="IYM240" s="187"/>
      <c r="IYN240" s="187"/>
      <c r="IYO240" s="187"/>
      <c r="IYP240" s="187"/>
      <c r="IYQ240" s="187"/>
      <c r="IYR240" s="187"/>
      <c r="IYS240" s="187"/>
      <c r="IYT240" s="187"/>
      <c r="IYU240" s="187"/>
      <c r="IYV240" s="187"/>
      <c r="IYW240" s="187"/>
      <c r="IYX240" s="187"/>
      <c r="IYY240" s="187"/>
      <c r="IYZ240" s="187"/>
      <c r="IZA240" s="187"/>
      <c r="IZB240" s="187"/>
      <c r="IZC240" s="187"/>
      <c r="IZD240" s="187"/>
      <c r="IZE240" s="187"/>
      <c r="IZF240" s="187"/>
      <c r="IZG240" s="187"/>
      <c r="IZH240" s="187"/>
      <c r="IZI240" s="187"/>
      <c r="IZJ240" s="187"/>
      <c r="IZK240" s="187"/>
      <c r="IZL240" s="187"/>
      <c r="IZM240" s="187"/>
      <c r="IZN240" s="187"/>
      <c r="IZO240" s="187"/>
      <c r="IZP240" s="187"/>
      <c r="IZQ240" s="187"/>
      <c r="IZR240" s="187"/>
      <c r="IZS240" s="187"/>
      <c r="IZT240" s="187"/>
      <c r="IZU240" s="187"/>
      <c r="IZV240" s="187"/>
      <c r="IZW240" s="187"/>
      <c r="IZX240" s="187"/>
      <c r="IZY240" s="187"/>
      <c r="IZZ240" s="187"/>
      <c r="JAA240" s="187"/>
      <c r="JAB240" s="187"/>
      <c r="JAC240" s="187"/>
      <c r="JAD240" s="187"/>
      <c r="JAE240" s="187"/>
      <c r="JAF240" s="187"/>
      <c r="JAG240" s="187"/>
      <c r="JAH240" s="187"/>
      <c r="JAI240" s="187"/>
      <c r="JAJ240" s="187"/>
      <c r="JAK240" s="187"/>
      <c r="JAL240" s="187"/>
      <c r="JAM240" s="187"/>
      <c r="JAN240" s="187"/>
      <c r="JAO240" s="187"/>
      <c r="JAP240" s="187"/>
      <c r="JAQ240" s="187"/>
      <c r="JAR240" s="187"/>
      <c r="JAS240" s="187"/>
      <c r="JAT240" s="187"/>
      <c r="JAU240" s="187"/>
      <c r="JAV240" s="187"/>
      <c r="JAW240" s="187"/>
      <c r="JAX240" s="187"/>
      <c r="JAY240" s="187"/>
      <c r="JAZ240" s="187"/>
      <c r="JBA240" s="187"/>
      <c r="JBB240" s="187"/>
      <c r="JBC240" s="187"/>
      <c r="JBD240" s="187"/>
      <c r="JBE240" s="187"/>
      <c r="JBF240" s="187"/>
      <c r="JBG240" s="187"/>
      <c r="JBH240" s="187"/>
      <c r="JBI240" s="187"/>
      <c r="JBJ240" s="187"/>
      <c r="JBK240" s="187"/>
      <c r="JBL240" s="187"/>
      <c r="JBM240" s="187"/>
      <c r="JBN240" s="187"/>
      <c r="JBO240" s="187"/>
      <c r="JBP240" s="187"/>
      <c r="JBQ240" s="187"/>
      <c r="JBR240" s="187"/>
      <c r="JBS240" s="187"/>
      <c r="JBT240" s="187"/>
      <c r="JBU240" s="187"/>
      <c r="JBV240" s="187"/>
      <c r="JBW240" s="187"/>
      <c r="JBX240" s="187"/>
      <c r="JBY240" s="187"/>
      <c r="JBZ240" s="187"/>
      <c r="JCA240" s="187"/>
      <c r="JCB240" s="187"/>
      <c r="JCC240" s="187"/>
      <c r="JCD240" s="187"/>
      <c r="JCE240" s="187"/>
      <c r="JCF240" s="187"/>
      <c r="JCG240" s="187"/>
      <c r="JCH240" s="187"/>
      <c r="JCI240" s="187"/>
      <c r="JCJ240" s="187"/>
      <c r="JCK240" s="187"/>
      <c r="JCL240" s="187"/>
      <c r="JCM240" s="187"/>
      <c r="JCN240" s="187"/>
      <c r="JCO240" s="187"/>
      <c r="JCP240" s="187"/>
      <c r="JCQ240" s="187"/>
      <c r="JCR240" s="187"/>
      <c r="JCS240" s="187"/>
      <c r="JCT240" s="187"/>
      <c r="JCU240" s="187"/>
      <c r="JCV240" s="187"/>
      <c r="JCW240" s="187"/>
      <c r="JCX240" s="187"/>
      <c r="JCY240" s="187"/>
      <c r="JCZ240" s="187"/>
      <c r="JDA240" s="187"/>
      <c r="JDB240" s="187"/>
      <c r="JDC240" s="187"/>
      <c r="JDD240" s="187"/>
      <c r="JDE240" s="187"/>
      <c r="JDF240" s="187"/>
      <c r="JDG240" s="187"/>
      <c r="JDH240" s="187"/>
      <c r="JDI240" s="187"/>
      <c r="JDJ240" s="187"/>
      <c r="JDK240" s="187"/>
      <c r="JDL240" s="187"/>
      <c r="JDM240" s="187"/>
      <c r="JDN240" s="187"/>
      <c r="JDO240" s="187"/>
      <c r="JDP240" s="187"/>
      <c r="JDQ240" s="187"/>
      <c r="JDR240" s="187"/>
      <c r="JDS240" s="187"/>
      <c r="JDT240" s="187"/>
      <c r="JDU240" s="187"/>
      <c r="JDV240" s="187"/>
      <c r="JDW240" s="187"/>
      <c r="JDX240" s="187"/>
      <c r="JDY240" s="187"/>
      <c r="JDZ240" s="187"/>
      <c r="JEA240" s="187"/>
      <c r="JEB240" s="187"/>
      <c r="JEC240" s="187"/>
      <c r="JED240" s="187"/>
      <c r="JEE240" s="187"/>
      <c r="JEF240" s="187"/>
      <c r="JEG240" s="187"/>
      <c r="JEH240" s="187"/>
      <c r="JEI240" s="187"/>
      <c r="JEJ240" s="187"/>
      <c r="JEK240" s="187"/>
      <c r="JEL240" s="187"/>
      <c r="JEM240" s="187"/>
      <c r="JEN240" s="187"/>
      <c r="JEO240" s="187"/>
      <c r="JEP240" s="187"/>
      <c r="JEQ240" s="187"/>
      <c r="JER240" s="187"/>
      <c r="JES240" s="187"/>
      <c r="JET240" s="187"/>
      <c r="JEU240" s="187"/>
      <c r="JEV240" s="187"/>
      <c r="JEW240" s="187"/>
      <c r="JEX240" s="187"/>
      <c r="JEY240" s="187"/>
      <c r="JEZ240" s="187"/>
      <c r="JFA240" s="187"/>
      <c r="JFB240" s="187"/>
      <c r="JFC240" s="187"/>
      <c r="JFD240" s="187"/>
      <c r="JFE240" s="187"/>
      <c r="JFF240" s="187"/>
      <c r="JFG240" s="187"/>
      <c r="JFH240" s="187"/>
      <c r="JFI240" s="187"/>
      <c r="JFJ240" s="187"/>
      <c r="JFK240" s="187"/>
      <c r="JFL240" s="187"/>
      <c r="JFM240" s="187"/>
      <c r="JFN240" s="187"/>
      <c r="JFO240" s="187"/>
      <c r="JFP240" s="187"/>
      <c r="JFQ240" s="187"/>
      <c r="JFR240" s="187"/>
      <c r="JFS240" s="187"/>
      <c r="JFT240" s="187"/>
      <c r="JFU240" s="187"/>
      <c r="JFV240" s="187"/>
      <c r="JFW240" s="187"/>
      <c r="JFX240" s="187"/>
      <c r="JFY240" s="187"/>
      <c r="JFZ240" s="187"/>
      <c r="JGA240" s="187"/>
      <c r="JGB240" s="187"/>
      <c r="JGC240" s="187"/>
      <c r="JGD240" s="187"/>
      <c r="JGE240" s="187"/>
      <c r="JGF240" s="187"/>
      <c r="JGG240" s="187"/>
      <c r="JGH240" s="187"/>
      <c r="JGI240" s="187"/>
      <c r="JGJ240" s="187"/>
      <c r="JGK240" s="187"/>
      <c r="JGL240" s="187"/>
      <c r="JGM240" s="187"/>
      <c r="JGN240" s="187"/>
      <c r="JGO240" s="187"/>
      <c r="JGP240" s="187"/>
      <c r="JGQ240" s="187"/>
      <c r="JGR240" s="187"/>
      <c r="JGS240" s="187"/>
      <c r="JGT240" s="187"/>
      <c r="JGU240" s="187"/>
      <c r="JGV240" s="187"/>
      <c r="JGW240" s="187"/>
      <c r="JGX240" s="187"/>
      <c r="JGY240" s="187"/>
      <c r="JGZ240" s="187"/>
      <c r="JHA240" s="187"/>
      <c r="JHB240" s="187"/>
      <c r="JHC240" s="187"/>
      <c r="JHD240" s="187"/>
      <c r="JHE240" s="187"/>
      <c r="JHF240" s="187"/>
      <c r="JHG240" s="187"/>
      <c r="JHH240" s="187"/>
      <c r="JHI240" s="187"/>
      <c r="JHJ240" s="187"/>
      <c r="JHK240" s="187"/>
      <c r="JHL240" s="187"/>
      <c r="JHM240" s="187"/>
      <c r="JHN240" s="187"/>
      <c r="JHO240" s="187"/>
      <c r="JHP240" s="187"/>
      <c r="JHQ240" s="187"/>
      <c r="JHR240" s="187"/>
      <c r="JHS240" s="187"/>
      <c r="JHT240" s="187"/>
      <c r="JHU240" s="187"/>
      <c r="JHV240" s="187"/>
      <c r="JHW240" s="187"/>
      <c r="JHX240" s="187"/>
      <c r="JHY240" s="187"/>
      <c r="JHZ240" s="187"/>
      <c r="JIA240" s="187"/>
      <c r="JIB240" s="187"/>
      <c r="JIC240" s="187"/>
      <c r="JID240" s="187"/>
      <c r="JIE240" s="187"/>
      <c r="JIF240" s="187"/>
      <c r="JIG240" s="187"/>
      <c r="JIH240" s="187"/>
      <c r="JII240" s="187"/>
      <c r="JIJ240" s="187"/>
      <c r="JIK240" s="187"/>
      <c r="JIL240" s="187"/>
      <c r="JIM240" s="187"/>
      <c r="JIN240" s="187"/>
      <c r="JIO240" s="187"/>
      <c r="JIP240" s="187"/>
      <c r="JIQ240" s="187"/>
      <c r="JIR240" s="187"/>
      <c r="JIS240" s="187"/>
      <c r="JIT240" s="187"/>
      <c r="JIU240" s="187"/>
      <c r="JIV240" s="187"/>
      <c r="JIW240" s="187"/>
      <c r="JIX240" s="187"/>
      <c r="JIY240" s="187"/>
      <c r="JIZ240" s="187"/>
      <c r="JJA240" s="187"/>
      <c r="JJB240" s="187"/>
      <c r="JJC240" s="187"/>
      <c r="JJD240" s="187"/>
      <c r="JJE240" s="187"/>
      <c r="JJF240" s="187"/>
      <c r="JJG240" s="187"/>
      <c r="JJH240" s="187"/>
      <c r="JJI240" s="187"/>
      <c r="JJJ240" s="187"/>
      <c r="JJK240" s="187"/>
      <c r="JJL240" s="187"/>
      <c r="JJM240" s="187"/>
      <c r="JJN240" s="187"/>
      <c r="JJO240" s="187"/>
      <c r="JJP240" s="187"/>
      <c r="JJQ240" s="187"/>
      <c r="JJR240" s="187"/>
      <c r="JJS240" s="187"/>
      <c r="JJT240" s="187"/>
      <c r="JJU240" s="187"/>
      <c r="JJV240" s="187"/>
      <c r="JJW240" s="187"/>
      <c r="JJX240" s="187"/>
      <c r="JJY240" s="187"/>
      <c r="JJZ240" s="187"/>
      <c r="JKA240" s="187"/>
      <c r="JKB240" s="187"/>
      <c r="JKC240" s="187"/>
      <c r="JKD240" s="187"/>
      <c r="JKE240" s="187"/>
      <c r="JKF240" s="187"/>
      <c r="JKG240" s="187"/>
      <c r="JKH240" s="187"/>
      <c r="JKI240" s="187"/>
      <c r="JKJ240" s="187"/>
      <c r="JKK240" s="187"/>
      <c r="JKL240" s="187"/>
      <c r="JKM240" s="187"/>
      <c r="JKN240" s="187"/>
      <c r="JKO240" s="187"/>
      <c r="JKP240" s="187"/>
      <c r="JKQ240" s="187"/>
      <c r="JKR240" s="187"/>
      <c r="JKS240" s="187"/>
      <c r="JKT240" s="187"/>
      <c r="JKU240" s="187"/>
      <c r="JKV240" s="187"/>
      <c r="JKW240" s="187"/>
      <c r="JKX240" s="187"/>
      <c r="JKY240" s="187"/>
      <c r="JKZ240" s="187"/>
      <c r="JLA240" s="187"/>
      <c r="JLB240" s="187"/>
      <c r="JLC240" s="187"/>
      <c r="JLD240" s="187"/>
      <c r="JLE240" s="187"/>
      <c r="JLF240" s="187"/>
      <c r="JLG240" s="187"/>
      <c r="JLH240" s="187"/>
      <c r="JLI240" s="187"/>
      <c r="JLJ240" s="187"/>
      <c r="JLK240" s="187"/>
      <c r="JLL240" s="187"/>
      <c r="JLM240" s="187"/>
      <c r="JLN240" s="187"/>
      <c r="JLO240" s="187"/>
      <c r="JLP240" s="187"/>
      <c r="JLQ240" s="187"/>
      <c r="JLR240" s="187"/>
      <c r="JLS240" s="187"/>
      <c r="JLT240" s="187"/>
      <c r="JLU240" s="187"/>
      <c r="JLV240" s="187"/>
      <c r="JLW240" s="187"/>
      <c r="JLX240" s="187"/>
      <c r="JLY240" s="187"/>
      <c r="JLZ240" s="187"/>
      <c r="JMA240" s="187"/>
      <c r="JMB240" s="187"/>
      <c r="JMC240" s="187"/>
      <c r="JMD240" s="187"/>
      <c r="JME240" s="187"/>
      <c r="JMF240" s="187"/>
      <c r="JMG240" s="187"/>
      <c r="JMH240" s="187"/>
      <c r="JMI240" s="187"/>
      <c r="JMJ240" s="187"/>
      <c r="JMK240" s="187"/>
      <c r="JML240" s="187"/>
      <c r="JMM240" s="187"/>
      <c r="JMN240" s="187"/>
      <c r="JMO240" s="187"/>
      <c r="JMP240" s="187"/>
      <c r="JMQ240" s="187"/>
      <c r="JMR240" s="187"/>
      <c r="JMS240" s="187"/>
      <c r="JMT240" s="187"/>
      <c r="JMU240" s="187"/>
      <c r="JMV240" s="187"/>
      <c r="JMW240" s="187"/>
      <c r="JMX240" s="187"/>
      <c r="JMY240" s="187"/>
      <c r="JMZ240" s="187"/>
      <c r="JNA240" s="187"/>
      <c r="JNB240" s="187"/>
      <c r="JNC240" s="187"/>
      <c r="JND240" s="187"/>
      <c r="JNE240" s="187"/>
      <c r="JNF240" s="187"/>
      <c r="JNG240" s="187"/>
      <c r="JNH240" s="187"/>
      <c r="JNI240" s="187"/>
      <c r="JNJ240" s="187"/>
      <c r="JNK240" s="187"/>
      <c r="JNL240" s="187"/>
      <c r="JNM240" s="187"/>
      <c r="JNN240" s="187"/>
      <c r="JNO240" s="187"/>
      <c r="JNP240" s="187"/>
      <c r="JNQ240" s="187"/>
      <c r="JNR240" s="187"/>
      <c r="JNS240" s="187"/>
      <c r="JNT240" s="187"/>
      <c r="JNU240" s="187"/>
      <c r="JNV240" s="187"/>
      <c r="JNW240" s="187"/>
      <c r="JNX240" s="187"/>
      <c r="JNY240" s="187"/>
      <c r="JNZ240" s="187"/>
      <c r="JOA240" s="187"/>
      <c r="JOB240" s="187"/>
      <c r="JOC240" s="187"/>
      <c r="JOD240" s="187"/>
      <c r="JOE240" s="187"/>
      <c r="JOF240" s="187"/>
      <c r="JOG240" s="187"/>
      <c r="JOH240" s="187"/>
      <c r="JOI240" s="187"/>
      <c r="JOJ240" s="187"/>
      <c r="JOK240" s="187"/>
      <c r="JOL240" s="187"/>
      <c r="JOM240" s="187"/>
      <c r="JON240" s="187"/>
      <c r="JOO240" s="187"/>
      <c r="JOP240" s="187"/>
      <c r="JOQ240" s="187"/>
      <c r="JOR240" s="187"/>
      <c r="JOS240" s="187"/>
      <c r="JOT240" s="187"/>
      <c r="JOU240" s="187"/>
      <c r="JOV240" s="187"/>
      <c r="JOW240" s="187"/>
      <c r="JOX240" s="187"/>
      <c r="JOY240" s="187"/>
      <c r="JOZ240" s="187"/>
      <c r="JPA240" s="187"/>
      <c r="JPB240" s="187"/>
      <c r="JPC240" s="187"/>
      <c r="JPD240" s="187"/>
      <c r="JPE240" s="187"/>
      <c r="JPF240" s="187"/>
      <c r="JPG240" s="187"/>
      <c r="JPH240" s="187"/>
      <c r="JPI240" s="187"/>
      <c r="JPJ240" s="187"/>
      <c r="JPK240" s="187"/>
      <c r="JPL240" s="187"/>
      <c r="JPM240" s="187"/>
      <c r="JPN240" s="187"/>
      <c r="JPO240" s="187"/>
      <c r="JPP240" s="187"/>
      <c r="JPQ240" s="187"/>
      <c r="JPR240" s="187"/>
      <c r="JPS240" s="187"/>
      <c r="JPT240" s="187"/>
      <c r="JPU240" s="187"/>
      <c r="JPV240" s="187"/>
      <c r="JPW240" s="187"/>
      <c r="JPX240" s="187"/>
      <c r="JPY240" s="187"/>
      <c r="JPZ240" s="187"/>
      <c r="JQA240" s="187"/>
      <c r="JQB240" s="187"/>
      <c r="JQC240" s="187"/>
      <c r="JQD240" s="187"/>
      <c r="JQE240" s="187"/>
      <c r="JQF240" s="187"/>
      <c r="JQG240" s="187"/>
      <c r="JQH240" s="187"/>
      <c r="JQI240" s="187"/>
      <c r="JQJ240" s="187"/>
      <c r="JQK240" s="187"/>
      <c r="JQL240" s="187"/>
      <c r="JQM240" s="187"/>
      <c r="JQN240" s="187"/>
      <c r="JQO240" s="187"/>
      <c r="JQP240" s="187"/>
      <c r="JQQ240" s="187"/>
      <c r="JQR240" s="187"/>
      <c r="JQS240" s="187"/>
      <c r="JQT240" s="187"/>
      <c r="JQU240" s="187"/>
      <c r="JQV240" s="187"/>
      <c r="JQW240" s="187"/>
      <c r="JQX240" s="187"/>
      <c r="JQY240" s="187"/>
      <c r="JQZ240" s="187"/>
      <c r="JRA240" s="187"/>
      <c r="JRB240" s="187"/>
      <c r="JRC240" s="187"/>
      <c r="JRD240" s="187"/>
      <c r="JRE240" s="187"/>
      <c r="JRF240" s="187"/>
      <c r="JRG240" s="187"/>
      <c r="JRH240" s="187"/>
      <c r="JRI240" s="187"/>
      <c r="JRJ240" s="187"/>
      <c r="JRK240" s="187"/>
      <c r="JRL240" s="187"/>
      <c r="JRM240" s="187"/>
      <c r="JRN240" s="187"/>
      <c r="JRO240" s="187"/>
      <c r="JRP240" s="187"/>
      <c r="JRQ240" s="187"/>
      <c r="JRR240" s="187"/>
      <c r="JRS240" s="187"/>
      <c r="JRT240" s="187"/>
      <c r="JRU240" s="187"/>
      <c r="JRV240" s="187"/>
      <c r="JRW240" s="187"/>
      <c r="JRX240" s="187"/>
      <c r="JRY240" s="187"/>
      <c r="JRZ240" s="187"/>
      <c r="JSA240" s="187"/>
      <c r="JSB240" s="187"/>
      <c r="JSC240" s="187"/>
      <c r="JSD240" s="187"/>
      <c r="JSE240" s="187"/>
      <c r="JSF240" s="187"/>
      <c r="JSG240" s="187"/>
      <c r="JSH240" s="187"/>
      <c r="JSI240" s="187"/>
      <c r="JSJ240" s="187"/>
      <c r="JSK240" s="187"/>
      <c r="JSL240" s="187"/>
      <c r="JSM240" s="187"/>
      <c r="JSN240" s="187"/>
      <c r="JSO240" s="187"/>
      <c r="JSP240" s="187"/>
      <c r="JSQ240" s="187"/>
      <c r="JSR240" s="187"/>
      <c r="JSS240" s="187"/>
      <c r="JST240" s="187"/>
      <c r="JSU240" s="187"/>
      <c r="JSV240" s="187"/>
      <c r="JSW240" s="187"/>
      <c r="JSX240" s="187"/>
      <c r="JSY240" s="187"/>
      <c r="JSZ240" s="187"/>
      <c r="JTA240" s="187"/>
      <c r="JTB240" s="187"/>
      <c r="JTC240" s="187"/>
      <c r="JTD240" s="187"/>
      <c r="JTE240" s="187"/>
      <c r="JTF240" s="187"/>
      <c r="JTG240" s="187"/>
      <c r="JTH240" s="187"/>
      <c r="JTI240" s="187"/>
      <c r="JTJ240" s="187"/>
      <c r="JTK240" s="187"/>
      <c r="JTL240" s="187"/>
      <c r="JTM240" s="187"/>
      <c r="JTN240" s="187"/>
      <c r="JTO240" s="187"/>
      <c r="JTP240" s="187"/>
      <c r="JTQ240" s="187"/>
      <c r="JTR240" s="187"/>
      <c r="JTS240" s="187"/>
      <c r="JTT240" s="187"/>
      <c r="JTU240" s="187"/>
      <c r="JTV240" s="187"/>
      <c r="JTW240" s="187"/>
      <c r="JTX240" s="187"/>
      <c r="JTY240" s="187"/>
      <c r="JTZ240" s="187"/>
      <c r="JUA240" s="187"/>
      <c r="JUB240" s="187"/>
      <c r="JUC240" s="187"/>
      <c r="JUD240" s="187"/>
      <c r="JUE240" s="187"/>
      <c r="JUF240" s="187"/>
      <c r="JUG240" s="187"/>
      <c r="JUH240" s="187"/>
      <c r="JUI240" s="187"/>
      <c r="JUJ240" s="187"/>
      <c r="JUK240" s="187"/>
      <c r="JUL240" s="187"/>
      <c r="JUM240" s="187"/>
      <c r="JUN240" s="187"/>
      <c r="JUO240" s="187"/>
      <c r="JUP240" s="187"/>
      <c r="JUQ240" s="187"/>
      <c r="JUR240" s="187"/>
      <c r="JUS240" s="187"/>
      <c r="JUT240" s="187"/>
      <c r="JUU240" s="187"/>
      <c r="JUV240" s="187"/>
      <c r="JUW240" s="187"/>
      <c r="JUX240" s="187"/>
      <c r="JUY240" s="187"/>
      <c r="JUZ240" s="187"/>
      <c r="JVA240" s="187"/>
      <c r="JVB240" s="187"/>
      <c r="JVC240" s="187"/>
      <c r="JVD240" s="187"/>
      <c r="JVE240" s="187"/>
      <c r="JVF240" s="187"/>
      <c r="JVG240" s="187"/>
      <c r="JVH240" s="187"/>
      <c r="JVI240" s="187"/>
      <c r="JVJ240" s="187"/>
      <c r="JVK240" s="187"/>
      <c r="JVL240" s="187"/>
      <c r="JVM240" s="187"/>
      <c r="JVN240" s="187"/>
      <c r="JVO240" s="187"/>
      <c r="JVP240" s="187"/>
      <c r="JVQ240" s="187"/>
      <c r="JVR240" s="187"/>
      <c r="JVS240" s="187"/>
      <c r="JVT240" s="187"/>
      <c r="JVU240" s="187"/>
      <c r="JVV240" s="187"/>
      <c r="JVW240" s="187"/>
      <c r="JVX240" s="187"/>
      <c r="JVY240" s="187"/>
      <c r="JVZ240" s="187"/>
      <c r="JWA240" s="187"/>
      <c r="JWB240" s="187"/>
      <c r="JWC240" s="187"/>
      <c r="JWD240" s="187"/>
      <c r="JWE240" s="187"/>
      <c r="JWF240" s="187"/>
      <c r="JWG240" s="187"/>
      <c r="JWH240" s="187"/>
      <c r="JWI240" s="187"/>
      <c r="JWJ240" s="187"/>
      <c r="JWK240" s="187"/>
      <c r="JWL240" s="187"/>
      <c r="JWM240" s="187"/>
      <c r="JWN240" s="187"/>
      <c r="JWO240" s="187"/>
      <c r="JWP240" s="187"/>
      <c r="JWQ240" s="187"/>
      <c r="JWR240" s="187"/>
      <c r="JWS240" s="187"/>
      <c r="JWT240" s="187"/>
      <c r="JWU240" s="187"/>
      <c r="JWV240" s="187"/>
      <c r="JWW240" s="187"/>
      <c r="JWX240" s="187"/>
      <c r="JWY240" s="187"/>
      <c r="JWZ240" s="187"/>
      <c r="JXA240" s="187"/>
      <c r="JXB240" s="187"/>
      <c r="JXC240" s="187"/>
      <c r="JXD240" s="187"/>
      <c r="JXE240" s="187"/>
      <c r="JXF240" s="187"/>
      <c r="JXG240" s="187"/>
      <c r="JXH240" s="187"/>
      <c r="JXI240" s="187"/>
      <c r="JXJ240" s="187"/>
      <c r="JXK240" s="187"/>
      <c r="JXL240" s="187"/>
      <c r="JXM240" s="187"/>
      <c r="JXN240" s="187"/>
      <c r="JXO240" s="187"/>
      <c r="JXP240" s="187"/>
      <c r="JXQ240" s="187"/>
      <c r="JXR240" s="187"/>
      <c r="JXS240" s="187"/>
      <c r="JXT240" s="187"/>
      <c r="JXU240" s="187"/>
      <c r="JXV240" s="187"/>
      <c r="JXW240" s="187"/>
      <c r="JXX240" s="187"/>
      <c r="JXY240" s="187"/>
      <c r="JXZ240" s="187"/>
      <c r="JYA240" s="187"/>
      <c r="JYB240" s="187"/>
      <c r="JYC240" s="187"/>
      <c r="JYD240" s="187"/>
      <c r="JYE240" s="187"/>
      <c r="JYF240" s="187"/>
      <c r="JYG240" s="187"/>
      <c r="JYH240" s="187"/>
      <c r="JYI240" s="187"/>
      <c r="JYJ240" s="187"/>
      <c r="JYK240" s="187"/>
      <c r="JYL240" s="187"/>
      <c r="JYM240" s="187"/>
      <c r="JYN240" s="187"/>
      <c r="JYO240" s="187"/>
      <c r="JYP240" s="187"/>
      <c r="JYQ240" s="187"/>
      <c r="JYR240" s="187"/>
      <c r="JYS240" s="187"/>
      <c r="JYT240" s="187"/>
      <c r="JYU240" s="187"/>
      <c r="JYV240" s="187"/>
      <c r="JYW240" s="187"/>
      <c r="JYX240" s="187"/>
      <c r="JYY240" s="187"/>
      <c r="JYZ240" s="187"/>
      <c r="JZA240" s="187"/>
      <c r="JZB240" s="187"/>
      <c r="JZC240" s="187"/>
      <c r="JZD240" s="187"/>
      <c r="JZE240" s="187"/>
      <c r="JZF240" s="187"/>
      <c r="JZG240" s="187"/>
      <c r="JZH240" s="187"/>
      <c r="JZI240" s="187"/>
      <c r="JZJ240" s="187"/>
      <c r="JZK240" s="187"/>
      <c r="JZL240" s="187"/>
      <c r="JZM240" s="187"/>
      <c r="JZN240" s="187"/>
      <c r="JZO240" s="187"/>
      <c r="JZP240" s="187"/>
      <c r="JZQ240" s="187"/>
      <c r="JZR240" s="187"/>
      <c r="JZS240" s="187"/>
      <c r="JZT240" s="187"/>
      <c r="JZU240" s="187"/>
      <c r="JZV240" s="187"/>
      <c r="JZW240" s="187"/>
      <c r="JZX240" s="187"/>
      <c r="JZY240" s="187"/>
      <c r="JZZ240" s="187"/>
      <c r="KAA240" s="187"/>
      <c r="KAB240" s="187"/>
      <c r="KAC240" s="187"/>
      <c r="KAD240" s="187"/>
      <c r="KAE240" s="187"/>
      <c r="KAF240" s="187"/>
      <c r="KAG240" s="187"/>
      <c r="KAH240" s="187"/>
      <c r="KAI240" s="187"/>
      <c r="KAJ240" s="187"/>
      <c r="KAK240" s="187"/>
      <c r="KAL240" s="187"/>
      <c r="KAM240" s="187"/>
      <c r="KAN240" s="187"/>
      <c r="KAO240" s="187"/>
      <c r="KAP240" s="187"/>
      <c r="KAQ240" s="187"/>
      <c r="KAR240" s="187"/>
      <c r="KAS240" s="187"/>
      <c r="KAT240" s="187"/>
      <c r="KAU240" s="187"/>
      <c r="KAV240" s="187"/>
      <c r="KAW240" s="187"/>
      <c r="KAX240" s="187"/>
      <c r="KAY240" s="187"/>
      <c r="KAZ240" s="187"/>
      <c r="KBA240" s="187"/>
      <c r="KBB240" s="187"/>
      <c r="KBC240" s="187"/>
      <c r="KBD240" s="187"/>
      <c r="KBE240" s="187"/>
      <c r="KBF240" s="187"/>
      <c r="KBG240" s="187"/>
      <c r="KBH240" s="187"/>
      <c r="KBI240" s="187"/>
      <c r="KBJ240" s="187"/>
      <c r="KBK240" s="187"/>
      <c r="KBL240" s="187"/>
      <c r="KBM240" s="187"/>
      <c r="KBN240" s="187"/>
      <c r="KBO240" s="187"/>
      <c r="KBP240" s="187"/>
      <c r="KBQ240" s="187"/>
      <c r="KBR240" s="187"/>
      <c r="KBS240" s="187"/>
      <c r="KBT240" s="187"/>
      <c r="KBU240" s="187"/>
      <c r="KBV240" s="187"/>
      <c r="KBW240" s="187"/>
      <c r="KBX240" s="187"/>
      <c r="KBY240" s="187"/>
      <c r="KBZ240" s="187"/>
      <c r="KCA240" s="187"/>
      <c r="KCB240" s="187"/>
      <c r="KCC240" s="187"/>
      <c r="KCD240" s="187"/>
      <c r="KCE240" s="187"/>
      <c r="KCF240" s="187"/>
      <c r="KCG240" s="187"/>
      <c r="KCH240" s="187"/>
      <c r="KCI240" s="187"/>
      <c r="KCJ240" s="187"/>
      <c r="KCK240" s="187"/>
      <c r="KCL240" s="187"/>
      <c r="KCM240" s="187"/>
      <c r="KCN240" s="187"/>
      <c r="KCO240" s="187"/>
      <c r="KCP240" s="187"/>
      <c r="KCQ240" s="187"/>
      <c r="KCR240" s="187"/>
      <c r="KCS240" s="187"/>
      <c r="KCT240" s="187"/>
      <c r="KCU240" s="187"/>
      <c r="KCV240" s="187"/>
      <c r="KCW240" s="187"/>
      <c r="KCX240" s="187"/>
      <c r="KCY240" s="187"/>
      <c r="KCZ240" s="187"/>
      <c r="KDA240" s="187"/>
      <c r="KDB240" s="187"/>
      <c r="KDC240" s="187"/>
      <c r="KDD240" s="187"/>
      <c r="KDE240" s="187"/>
      <c r="KDF240" s="187"/>
      <c r="KDG240" s="187"/>
      <c r="KDH240" s="187"/>
      <c r="KDI240" s="187"/>
      <c r="KDJ240" s="187"/>
      <c r="KDK240" s="187"/>
      <c r="KDL240" s="187"/>
      <c r="KDM240" s="187"/>
      <c r="KDN240" s="187"/>
      <c r="KDO240" s="187"/>
      <c r="KDP240" s="187"/>
      <c r="KDQ240" s="187"/>
      <c r="KDR240" s="187"/>
      <c r="KDS240" s="187"/>
      <c r="KDT240" s="187"/>
      <c r="KDU240" s="187"/>
      <c r="KDV240" s="187"/>
      <c r="KDW240" s="187"/>
      <c r="KDX240" s="187"/>
      <c r="KDY240" s="187"/>
      <c r="KDZ240" s="187"/>
      <c r="KEA240" s="187"/>
      <c r="KEB240" s="187"/>
      <c r="KEC240" s="187"/>
      <c r="KED240" s="187"/>
      <c r="KEE240" s="187"/>
      <c r="KEF240" s="187"/>
      <c r="KEG240" s="187"/>
      <c r="KEH240" s="187"/>
      <c r="KEI240" s="187"/>
      <c r="KEJ240" s="187"/>
      <c r="KEK240" s="187"/>
      <c r="KEL240" s="187"/>
      <c r="KEM240" s="187"/>
      <c r="KEN240" s="187"/>
      <c r="KEO240" s="187"/>
      <c r="KEP240" s="187"/>
      <c r="KEQ240" s="187"/>
      <c r="KER240" s="187"/>
      <c r="KES240" s="187"/>
      <c r="KET240" s="187"/>
      <c r="KEU240" s="187"/>
      <c r="KEV240" s="187"/>
      <c r="KEW240" s="187"/>
      <c r="KEX240" s="187"/>
      <c r="KEY240" s="187"/>
      <c r="KEZ240" s="187"/>
      <c r="KFA240" s="187"/>
      <c r="KFB240" s="187"/>
      <c r="KFC240" s="187"/>
      <c r="KFD240" s="187"/>
      <c r="KFE240" s="187"/>
      <c r="KFF240" s="187"/>
      <c r="KFG240" s="187"/>
      <c r="KFH240" s="187"/>
      <c r="KFI240" s="187"/>
      <c r="KFJ240" s="187"/>
      <c r="KFK240" s="187"/>
      <c r="KFL240" s="187"/>
      <c r="KFM240" s="187"/>
      <c r="KFN240" s="187"/>
      <c r="KFO240" s="187"/>
      <c r="KFP240" s="187"/>
      <c r="KFQ240" s="187"/>
      <c r="KFR240" s="187"/>
      <c r="KFS240" s="187"/>
      <c r="KFT240" s="187"/>
      <c r="KFU240" s="187"/>
      <c r="KFV240" s="187"/>
      <c r="KFW240" s="187"/>
      <c r="KFX240" s="187"/>
      <c r="KFY240" s="187"/>
      <c r="KFZ240" s="187"/>
      <c r="KGA240" s="187"/>
      <c r="KGB240" s="187"/>
      <c r="KGC240" s="187"/>
      <c r="KGD240" s="187"/>
      <c r="KGE240" s="187"/>
      <c r="KGF240" s="187"/>
      <c r="KGG240" s="187"/>
      <c r="KGH240" s="187"/>
      <c r="KGI240" s="187"/>
      <c r="KGJ240" s="187"/>
      <c r="KGK240" s="187"/>
      <c r="KGL240" s="187"/>
      <c r="KGM240" s="187"/>
      <c r="KGN240" s="187"/>
      <c r="KGO240" s="187"/>
      <c r="KGP240" s="187"/>
      <c r="KGQ240" s="187"/>
      <c r="KGR240" s="187"/>
      <c r="KGS240" s="187"/>
      <c r="KGT240" s="187"/>
      <c r="KGU240" s="187"/>
      <c r="KGV240" s="187"/>
      <c r="KGW240" s="187"/>
      <c r="KGX240" s="187"/>
      <c r="KGY240" s="187"/>
      <c r="KGZ240" s="187"/>
      <c r="KHA240" s="187"/>
      <c r="KHB240" s="187"/>
      <c r="KHC240" s="187"/>
      <c r="KHD240" s="187"/>
      <c r="KHE240" s="187"/>
      <c r="KHF240" s="187"/>
      <c r="KHG240" s="187"/>
      <c r="KHH240" s="187"/>
      <c r="KHI240" s="187"/>
      <c r="KHJ240" s="187"/>
      <c r="KHK240" s="187"/>
      <c r="KHL240" s="187"/>
      <c r="KHM240" s="187"/>
      <c r="KHN240" s="187"/>
      <c r="KHO240" s="187"/>
      <c r="KHP240" s="187"/>
      <c r="KHQ240" s="187"/>
      <c r="KHR240" s="187"/>
      <c r="KHS240" s="187"/>
      <c r="KHT240" s="187"/>
      <c r="KHU240" s="187"/>
      <c r="KHV240" s="187"/>
      <c r="KHW240" s="187"/>
      <c r="KHX240" s="187"/>
      <c r="KHY240" s="187"/>
      <c r="KHZ240" s="187"/>
      <c r="KIA240" s="187"/>
      <c r="KIB240" s="187"/>
      <c r="KIC240" s="187"/>
      <c r="KID240" s="187"/>
      <c r="KIE240" s="187"/>
      <c r="KIF240" s="187"/>
      <c r="KIG240" s="187"/>
      <c r="KIH240" s="187"/>
      <c r="KII240" s="187"/>
      <c r="KIJ240" s="187"/>
      <c r="KIK240" s="187"/>
      <c r="KIL240" s="187"/>
      <c r="KIM240" s="187"/>
      <c r="KIN240" s="187"/>
      <c r="KIO240" s="187"/>
      <c r="KIP240" s="187"/>
      <c r="KIQ240" s="187"/>
      <c r="KIR240" s="187"/>
      <c r="KIS240" s="187"/>
      <c r="KIT240" s="187"/>
      <c r="KIU240" s="187"/>
      <c r="KIV240" s="187"/>
      <c r="KIW240" s="187"/>
      <c r="KIX240" s="187"/>
      <c r="KIY240" s="187"/>
      <c r="KIZ240" s="187"/>
      <c r="KJA240" s="187"/>
      <c r="KJB240" s="187"/>
      <c r="KJC240" s="187"/>
      <c r="KJD240" s="187"/>
      <c r="KJE240" s="187"/>
      <c r="KJF240" s="187"/>
      <c r="KJG240" s="187"/>
      <c r="KJH240" s="187"/>
      <c r="KJI240" s="187"/>
      <c r="KJJ240" s="187"/>
      <c r="KJK240" s="187"/>
      <c r="KJL240" s="187"/>
      <c r="KJM240" s="187"/>
      <c r="KJN240" s="187"/>
      <c r="KJO240" s="187"/>
      <c r="KJP240" s="187"/>
      <c r="KJQ240" s="187"/>
      <c r="KJR240" s="187"/>
      <c r="KJS240" s="187"/>
      <c r="KJT240" s="187"/>
      <c r="KJU240" s="187"/>
      <c r="KJV240" s="187"/>
      <c r="KJW240" s="187"/>
      <c r="KJX240" s="187"/>
      <c r="KJY240" s="187"/>
      <c r="KJZ240" s="187"/>
      <c r="KKA240" s="187"/>
      <c r="KKB240" s="187"/>
      <c r="KKC240" s="187"/>
      <c r="KKD240" s="187"/>
      <c r="KKE240" s="187"/>
      <c r="KKF240" s="187"/>
      <c r="KKG240" s="187"/>
      <c r="KKH240" s="187"/>
      <c r="KKI240" s="187"/>
      <c r="KKJ240" s="187"/>
      <c r="KKK240" s="187"/>
      <c r="KKL240" s="187"/>
      <c r="KKM240" s="187"/>
      <c r="KKN240" s="187"/>
      <c r="KKO240" s="187"/>
      <c r="KKP240" s="187"/>
      <c r="KKQ240" s="187"/>
      <c r="KKR240" s="187"/>
      <c r="KKS240" s="187"/>
      <c r="KKT240" s="187"/>
      <c r="KKU240" s="187"/>
      <c r="KKV240" s="187"/>
      <c r="KKW240" s="187"/>
      <c r="KKX240" s="187"/>
      <c r="KKY240" s="187"/>
      <c r="KKZ240" s="187"/>
      <c r="KLA240" s="187"/>
      <c r="KLB240" s="187"/>
      <c r="KLC240" s="187"/>
      <c r="KLD240" s="187"/>
      <c r="KLE240" s="187"/>
      <c r="KLF240" s="187"/>
      <c r="KLG240" s="187"/>
      <c r="KLH240" s="187"/>
      <c r="KLI240" s="187"/>
      <c r="KLJ240" s="187"/>
      <c r="KLK240" s="187"/>
      <c r="KLL240" s="187"/>
      <c r="KLM240" s="187"/>
      <c r="KLN240" s="187"/>
      <c r="KLO240" s="187"/>
      <c r="KLP240" s="187"/>
      <c r="KLQ240" s="187"/>
      <c r="KLR240" s="187"/>
      <c r="KLS240" s="187"/>
      <c r="KLT240" s="187"/>
      <c r="KLU240" s="187"/>
      <c r="KLV240" s="187"/>
      <c r="KLW240" s="187"/>
      <c r="KLX240" s="187"/>
      <c r="KLY240" s="187"/>
      <c r="KLZ240" s="187"/>
      <c r="KMA240" s="187"/>
      <c r="KMB240" s="187"/>
      <c r="KMC240" s="187"/>
      <c r="KMD240" s="187"/>
      <c r="KME240" s="187"/>
      <c r="KMF240" s="187"/>
      <c r="KMG240" s="187"/>
      <c r="KMH240" s="187"/>
      <c r="KMI240" s="187"/>
      <c r="KMJ240" s="187"/>
      <c r="KMK240" s="187"/>
      <c r="KML240" s="187"/>
      <c r="KMM240" s="187"/>
      <c r="KMN240" s="187"/>
      <c r="KMO240" s="187"/>
      <c r="KMP240" s="187"/>
      <c r="KMQ240" s="187"/>
      <c r="KMR240" s="187"/>
      <c r="KMS240" s="187"/>
      <c r="KMT240" s="187"/>
      <c r="KMU240" s="187"/>
      <c r="KMV240" s="187"/>
      <c r="KMW240" s="187"/>
      <c r="KMX240" s="187"/>
      <c r="KMY240" s="187"/>
      <c r="KMZ240" s="187"/>
      <c r="KNA240" s="187"/>
      <c r="KNB240" s="187"/>
      <c r="KNC240" s="187"/>
      <c r="KND240" s="187"/>
      <c r="KNE240" s="187"/>
      <c r="KNF240" s="187"/>
      <c r="KNG240" s="187"/>
      <c r="KNH240" s="187"/>
      <c r="KNI240" s="187"/>
      <c r="KNJ240" s="187"/>
      <c r="KNK240" s="187"/>
      <c r="KNL240" s="187"/>
      <c r="KNM240" s="187"/>
      <c r="KNN240" s="187"/>
      <c r="KNO240" s="187"/>
      <c r="KNP240" s="187"/>
      <c r="KNQ240" s="187"/>
      <c r="KNR240" s="187"/>
      <c r="KNS240" s="187"/>
      <c r="KNT240" s="187"/>
      <c r="KNU240" s="187"/>
      <c r="KNV240" s="187"/>
      <c r="KNW240" s="187"/>
      <c r="KNX240" s="187"/>
      <c r="KNY240" s="187"/>
      <c r="KNZ240" s="187"/>
      <c r="KOA240" s="187"/>
      <c r="KOB240" s="187"/>
      <c r="KOC240" s="187"/>
      <c r="KOD240" s="187"/>
      <c r="KOE240" s="187"/>
      <c r="KOF240" s="187"/>
      <c r="KOG240" s="187"/>
      <c r="KOH240" s="187"/>
      <c r="KOI240" s="187"/>
      <c r="KOJ240" s="187"/>
      <c r="KOK240" s="187"/>
      <c r="KOL240" s="187"/>
      <c r="KOM240" s="187"/>
      <c r="KON240" s="187"/>
      <c r="KOO240" s="187"/>
      <c r="KOP240" s="187"/>
      <c r="KOQ240" s="187"/>
      <c r="KOR240" s="187"/>
      <c r="KOS240" s="187"/>
      <c r="KOT240" s="187"/>
      <c r="KOU240" s="187"/>
      <c r="KOV240" s="187"/>
      <c r="KOW240" s="187"/>
      <c r="KOX240" s="187"/>
      <c r="KOY240" s="187"/>
      <c r="KOZ240" s="187"/>
      <c r="KPA240" s="187"/>
      <c r="KPB240" s="187"/>
      <c r="KPC240" s="187"/>
      <c r="KPD240" s="187"/>
      <c r="KPE240" s="187"/>
      <c r="KPF240" s="187"/>
      <c r="KPG240" s="187"/>
      <c r="KPH240" s="187"/>
      <c r="KPI240" s="187"/>
      <c r="KPJ240" s="187"/>
      <c r="KPK240" s="187"/>
      <c r="KPL240" s="187"/>
      <c r="KPM240" s="187"/>
      <c r="KPN240" s="187"/>
      <c r="KPO240" s="187"/>
      <c r="KPP240" s="187"/>
      <c r="KPQ240" s="187"/>
      <c r="KPR240" s="187"/>
      <c r="KPS240" s="187"/>
      <c r="KPT240" s="187"/>
      <c r="KPU240" s="187"/>
      <c r="KPV240" s="187"/>
      <c r="KPW240" s="187"/>
      <c r="KPX240" s="187"/>
      <c r="KPY240" s="187"/>
      <c r="KPZ240" s="187"/>
      <c r="KQA240" s="187"/>
      <c r="KQB240" s="187"/>
      <c r="KQC240" s="187"/>
      <c r="KQD240" s="187"/>
      <c r="KQE240" s="187"/>
      <c r="KQF240" s="187"/>
      <c r="KQG240" s="187"/>
      <c r="KQH240" s="187"/>
      <c r="KQI240" s="187"/>
      <c r="KQJ240" s="187"/>
      <c r="KQK240" s="187"/>
      <c r="KQL240" s="187"/>
      <c r="KQM240" s="187"/>
      <c r="KQN240" s="187"/>
      <c r="KQO240" s="187"/>
      <c r="KQP240" s="187"/>
      <c r="KQQ240" s="187"/>
      <c r="KQR240" s="187"/>
      <c r="KQS240" s="187"/>
      <c r="KQT240" s="187"/>
      <c r="KQU240" s="187"/>
      <c r="KQV240" s="187"/>
      <c r="KQW240" s="187"/>
      <c r="KQX240" s="187"/>
      <c r="KQY240" s="187"/>
      <c r="KQZ240" s="187"/>
      <c r="KRA240" s="187"/>
      <c r="KRB240" s="187"/>
      <c r="KRC240" s="187"/>
      <c r="KRD240" s="187"/>
      <c r="KRE240" s="187"/>
      <c r="KRF240" s="187"/>
      <c r="KRG240" s="187"/>
      <c r="KRH240" s="187"/>
      <c r="KRI240" s="187"/>
      <c r="KRJ240" s="187"/>
      <c r="KRK240" s="187"/>
      <c r="KRL240" s="187"/>
      <c r="KRM240" s="187"/>
      <c r="KRN240" s="187"/>
      <c r="KRO240" s="187"/>
      <c r="KRP240" s="187"/>
      <c r="KRQ240" s="187"/>
      <c r="KRR240" s="187"/>
      <c r="KRS240" s="187"/>
      <c r="KRT240" s="187"/>
      <c r="KRU240" s="187"/>
      <c r="KRV240" s="187"/>
      <c r="KRW240" s="187"/>
      <c r="KRX240" s="187"/>
      <c r="KRY240" s="187"/>
      <c r="KRZ240" s="187"/>
      <c r="KSA240" s="187"/>
      <c r="KSB240" s="187"/>
      <c r="KSC240" s="187"/>
      <c r="KSD240" s="187"/>
      <c r="KSE240" s="187"/>
      <c r="KSF240" s="187"/>
      <c r="KSG240" s="187"/>
      <c r="KSH240" s="187"/>
      <c r="KSI240" s="187"/>
      <c r="KSJ240" s="187"/>
      <c r="KSK240" s="187"/>
      <c r="KSL240" s="187"/>
      <c r="KSM240" s="187"/>
      <c r="KSN240" s="187"/>
      <c r="KSO240" s="187"/>
      <c r="KSP240" s="187"/>
      <c r="KSQ240" s="187"/>
      <c r="KSR240" s="187"/>
      <c r="KSS240" s="187"/>
      <c r="KST240" s="187"/>
      <c r="KSU240" s="187"/>
      <c r="KSV240" s="187"/>
      <c r="KSW240" s="187"/>
      <c r="KSX240" s="187"/>
      <c r="KSY240" s="187"/>
      <c r="KSZ240" s="187"/>
      <c r="KTA240" s="187"/>
      <c r="KTB240" s="187"/>
      <c r="KTC240" s="187"/>
      <c r="KTD240" s="187"/>
      <c r="KTE240" s="187"/>
      <c r="KTF240" s="187"/>
      <c r="KTG240" s="187"/>
      <c r="KTH240" s="187"/>
      <c r="KTI240" s="187"/>
      <c r="KTJ240" s="187"/>
      <c r="KTK240" s="187"/>
      <c r="KTL240" s="187"/>
      <c r="KTM240" s="187"/>
      <c r="KTN240" s="187"/>
      <c r="KTO240" s="187"/>
      <c r="KTP240" s="187"/>
      <c r="KTQ240" s="187"/>
      <c r="KTR240" s="187"/>
      <c r="KTS240" s="187"/>
      <c r="KTT240" s="187"/>
      <c r="KTU240" s="187"/>
      <c r="KTV240" s="187"/>
      <c r="KTW240" s="187"/>
      <c r="KTX240" s="187"/>
      <c r="KTY240" s="187"/>
      <c r="KTZ240" s="187"/>
      <c r="KUA240" s="187"/>
      <c r="KUB240" s="187"/>
      <c r="KUC240" s="187"/>
      <c r="KUD240" s="187"/>
      <c r="KUE240" s="187"/>
      <c r="KUF240" s="187"/>
      <c r="KUG240" s="187"/>
      <c r="KUH240" s="187"/>
      <c r="KUI240" s="187"/>
      <c r="KUJ240" s="187"/>
      <c r="KUK240" s="187"/>
      <c r="KUL240" s="187"/>
      <c r="KUM240" s="187"/>
      <c r="KUN240" s="187"/>
      <c r="KUO240" s="187"/>
      <c r="KUP240" s="187"/>
      <c r="KUQ240" s="187"/>
      <c r="KUR240" s="187"/>
      <c r="KUS240" s="187"/>
      <c r="KUT240" s="187"/>
      <c r="KUU240" s="187"/>
      <c r="KUV240" s="187"/>
      <c r="KUW240" s="187"/>
      <c r="KUX240" s="187"/>
      <c r="KUY240" s="187"/>
      <c r="KUZ240" s="187"/>
      <c r="KVA240" s="187"/>
      <c r="KVB240" s="187"/>
      <c r="KVC240" s="187"/>
      <c r="KVD240" s="187"/>
      <c r="KVE240" s="187"/>
      <c r="KVF240" s="187"/>
      <c r="KVG240" s="187"/>
      <c r="KVH240" s="187"/>
      <c r="KVI240" s="187"/>
      <c r="KVJ240" s="187"/>
      <c r="KVK240" s="187"/>
      <c r="KVL240" s="187"/>
      <c r="KVM240" s="187"/>
      <c r="KVN240" s="187"/>
      <c r="KVO240" s="187"/>
      <c r="KVP240" s="187"/>
      <c r="KVQ240" s="187"/>
      <c r="KVR240" s="187"/>
      <c r="KVS240" s="187"/>
      <c r="KVT240" s="187"/>
      <c r="KVU240" s="187"/>
      <c r="KVV240" s="187"/>
      <c r="KVW240" s="187"/>
      <c r="KVX240" s="187"/>
      <c r="KVY240" s="187"/>
      <c r="KVZ240" s="187"/>
      <c r="KWA240" s="187"/>
      <c r="KWB240" s="187"/>
      <c r="KWC240" s="187"/>
      <c r="KWD240" s="187"/>
      <c r="KWE240" s="187"/>
      <c r="KWF240" s="187"/>
      <c r="KWG240" s="187"/>
      <c r="KWH240" s="187"/>
      <c r="KWI240" s="187"/>
      <c r="KWJ240" s="187"/>
      <c r="KWK240" s="187"/>
      <c r="KWL240" s="187"/>
      <c r="KWM240" s="187"/>
      <c r="KWN240" s="187"/>
      <c r="KWO240" s="187"/>
      <c r="KWP240" s="187"/>
      <c r="KWQ240" s="187"/>
      <c r="KWR240" s="187"/>
      <c r="KWS240" s="187"/>
      <c r="KWT240" s="187"/>
      <c r="KWU240" s="187"/>
      <c r="KWV240" s="187"/>
      <c r="KWW240" s="187"/>
      <c r="KWX240" s="187"/>
      <c r="KWY240" s="187"/>
      <c r="KWZ240" s="187"/>
      <c r="KXA240" s="187"/>
      <c r="KXB240" s="187"/>
      <c r="KXC240" s="187"/>
      <c r="KXD240" s="187"/>
      <c r="KXE240" s="187"/>
      <c r="KXF240" s="187"/>
      <c r="KXG240" s="187"/>
      <c r="KXH240" s="187"/>
      <c r="KXI240" s="187"/>
      <c r="KXJ240" s="187"/>
      <c r="KXK240" s="187"/>
      <c r="KXL240" s="187"/>
      <c r="KXM240" s="187"/>
      <c r="KXN240" s="187"/>
      <c r="KXO240" s="187"/>
      <c r="KXP240" s="187"/>
      <c r="KXQ240" s="187"/>
      <c r="KXR240" s="187"/>
      <c r="KXS240" s="187"/>
      <c r="KXT240" s="187"/>
      <c r="KXU240" s="187"/>
      <c r="KXV240" s="187"/>
      <c r="KXW240" s="187"/>
      <c r="KXX240" s="187"/>
      <c r="KXY240" s="187"/>
      <c r="KXZ240" s="187"/>
      <c r="KYA240" s="187"/>
      <c r="KYB240" s="187"/>
      <c r="KYC240" s="187"/>
      <c r="KYD240" s="187"/>
      <c r="KYE240" s="187"/>
      <c r="KYF240" s="187"/>
      <c r="KYG240" s="187"/>
      <c r="KYH240" s="187"/>
      <c r="KYI240" s="187"/>
      <c r="KYJ240" s="187"/>
      <c r="KYK240" s="187"/>
      <c r="KYL240" s="187"/>
      <c r="KYM240" s="187"/>
      <c r="KYN240" s="187"/>
      <c r="KYO240" s="187"/>
      <c r="KYP240" s="187"/>
      <c r="KYQ240" s="187"/>
      <c r="KYR240" s="187"/>
      <c r="KYS240" s="187"/>
      <c r="KYT240" s="187"/>
      <c r="KYU240" s="187"/>
      <c r="KYV240" s="187"/>
      <c r="KYW240" s="187"/>
      <c r="KYX240" s="187"/>
      <c r="KYY240" s="187"/>
      <c r="KYZ240" s="187"/>
      <c r="KZA240" s="187"/>
      <c r="KZB240" s="187"/>
      <c r="KZC240" s="187"/>
      <c r="KZD240" s="187"/>
      <c r="KZE240" s="187"/>
      <c r="KZF240" s="187"/>
      <c r="KZG240" s="187"/>
      <c r="KZH240" s="187"/>
      <c r="KZI240" s="187"/>
      <c r="KZJ240" s="187"/>
      <c r="KZK240" s="187"/>
      <c r="KZL240" s="187"/>
      <c r="KZM240" s="187"/>
      <c r="KZN240" s="187"/>
      <c r="KZO240" s="187"/>
      <c r="KZP240" s="187"/>
      <c r="KZQ240" s="187"/>
      <c r="KZR240" s="187"/>
      <c r="KZS240" s="187"/>
      <c r="KZT240" s="187"/>
      <c r="KZU240" s="187"/>
      <c r="KZV240" s="187"/>
      <c r="KZW240" s="187"/>
      <c r="KZX240" s="187"/>
      <c r="KZY240" s="187"/>
      <c r="KZZ240" s="187"/>
      <c r="LAA240" s="187"/>
      <c r="LAB240" s="187"/>
      <c r="LAC240" s="187"/>
      <c r="LAD240" s="187"/>
      <c r="LAE240" s="187"/>
      <c r="LAF240" s="187"/>
      <c r="LAG240" s="187"/>
      <c r="LAH240" s="187"/>
      <c r="LAI240" s="187"/>
      <c r="LAJ240" s="187"/>
      <c r="LAK240" s="187"/>
      <c r="LAL240" s="187"/>
      <c r="LAM240" s="187"/>
      <c r="LAN240" s="187"/>
      <c r="LAO240" s="187"/>
      <c r="LAP240" s="187"/>
      <c r="LAQ240" s="187"/>
      <c r="LAR240" s="187"/>
      <c r="LAS240" s="187"/>
      <c r="LAT240" s="187"/>
      <c r="LAU240" s="187"/>
      <c r="LAV240" s="187"/>
      <c r="LAW240" s="187"/>
      <c r="LAX240" s="187"/>
      <c r="LAY240" s="187"/>
      <c r="LAZ240" s="187"/>
      <c r="LBA240" s="187"/>
      <c r="LBB240" s="187"/>
      <c r="LBC240" s="187"/>
      <c r="LBD240" s="187"/>
      <c r="LBE240" s="187"/>
      <c r="LBF240" s="187"/>
      <c r="LBG240" s="187"/>
      <c r="LBH240" s="187"/>
      <c r="LBI240" s="187"/>
      <c r="LBJ240" s="187"/>
      <c r="LBK240" s="187"/>
      <c r="LBL240" s="187"/>
      <c r="LBM240" s="187"/>
      <c r="LBN240" s="187"/>
      <c r="LBO240" s="187"/>
      <c r="LBP240" s="187"/>
      <c r="LBQ240" s="187"/>
      <c r="LBR240" s="187"/>
      <c r="LBS240" s="187"/>
      <c r="LBT240" s="187"/>
      <c r="LBU240" s="187"/>
      <c r="LBV240" s="187"/>
      <c r="LBW240" s="187"/>
      <c r="LBX240" s="187"/>
      <c r="LBY240" s="187"/>
      <c r="LBZ240" s="187"/>
      <c r="LCA240" s="187"/>
      <c r="LCB240" s="187"/>
      <c r="LCC240" s="187"/>
      <c r="LCD240" s="187"/>
      <c r="LCE240" s="187"/>
      <c r="LCF240" s="187"/>
      <c r="LCG240" s="187"/>
      <c r="LCH240" s="187"/>
      <c r="LCI240" s="187"/>
      <c r="LCJ240" s="187"/>
      <c r="LCK240" s="187"/>
      <c r="LCL240" s="187"/>
      <c r="LCM240" s="187"/>
      <c r="LCN240" s="187"/>
      <c r="LCO240" s="187"/>
      <c r="LCP240" s="187"/>
      <c r="LCQ240" s="187"/>
      <c r="LCR240" s="187"/>
      <c r="LCS240" s="187"/>
      <c r="LCT240" s="187"/>
      <c r="LCU240" s="187"/>
      <c r="LCV240" s="187"/>
      <c r="LCW240" s="187"/>
      <c r="LCX240" s="187"/>
      <c r="LCY240" s="187"/>
      <c r="LCZ240" s="187"/>
      <c r="LDA240" s="187"/>
      <c r="LDB240" s="187"/>
      <c r="LDC240" s="187"/>
      <c r="LDD240" s="187"/>
      <c r="LDE240" s="187"/>
      <c r="LDF240" s="187"/>
      <c r="LDG240" s="187"/>
      <c r="LDH240" s="187"/>
      <c r="LDI240" s="187"/>
      <c r="LDJ240" s="187"/>
      <c r="LDK240" s="187"/>
      <c r="LDL240" s="187"/>
      <c r="LDM240" s="187"/>
      <c r="LDN240" s="187"/>
      <c r="LDO240" s="187"/>
      <c r="LDP240" s="187"/>
      <c r="LDQ240" s="187"/>
      <c r="LDR240" s="187"/>
      <c r="LDS240" s="187"/>
      <c r="LDT240" s="187"/>
      <c r="LDU240" s="187"/>
      <c r="LDV240" s="187"/>
      <c r="LDW240" s="187"/>
      <c r="LDX240" s="187"/>
      <c r="LDY240" s="187"/>
      <c r="LDZ240" s="187"/>
      <c r="LEA240" s="187"/>
      <c r="LEB240" s="187"/>
      <c r="LEC240" s="187"/>
      <c r="LED240" s="187"/>
      <c r="LEE240" s="187"/>
      <c r="LEF240" s="187"/>
      <c r="LEG240" s="187"/>
      <c r="LEH240" s="187"/>
      <c r="LEI240" s="187"/>
      <c r="LEJ240" s="187"/>
      <c r="LEK240" s="187"/>
      <c r="LEL240" s="187"/>
      <c r="LEM240" s="187"/>
      <c r="LEN240" s="187"/>
      <c r="LEO240" s="187"/>
      <c r="LEP240" s="187"/>
      <c r="LEQ240" s="187"/>
      <c r="LER240" s="187"/>
      <c r="LES240" s="187"/>
      <c r="LET240" s="187"/>
      <c r="LEU240" s="187"/>
      <c r="LEV240" s="187"/>
      <c r="LEW240" s="187"/>
      <c r="LEX240" s="187"/>
      <c r="LEY240" s="187"/>
      <c r="LEZ240" s="187"/>
      <c r="LFA240" s="187"/>
      <c r="LFB240" s="187"/>
      <c r="LFC240" s="187"/>
      <c r="LFD240" s="187"/>
      <c r="LFE240" s="187"/>
      <c r="LFF240" s="187"/>
      <c r="LFG240" s="187"/>
      <c r="LFH240" s="187"/>
      <c r="LFI240" s="187"/>
      <c r="LFJ240" s="187"/>
      <c r="LFK240" s="187"/>
      <c r="LFL240" s="187"/>
      <c r="LFM240" s="187"/>
      <c r="LFN240" s="187"/>
      <c r="LFO240" s="187"/>
      <c r="LFP240" s="187"/>
      <c r="LFQ240" s="187"/>
      <c r="LFR240" s="187"/>
      <c r="LFS240" s="187"/>
      <c r="LFT240" s="187"/>
      <c r="LFU240" s="187"/>
      <c r="LFV240" s="187"/>
      <c r="LFW240" s="187"/>
      <c r="LFX240" s="187"/>
      <c r="LFY240" s="187"/>
      <c r="LFZ240" s="187"/>
      <c r="LGA240" s="187"/>
      <c r="LGB240" s="187"/>
      <c r="LGC240" s="187"/>
      <c r="LGD240" s="187"/>
      <c r="LGE240" s="187"/>
      <c r="LGF240" s="187"/>
      <c r="LGG240" s="187"/>
      <c r="LGH240" s="187"/>
      <c r="LGI240" s="187"/>
      <c r="LGJ240" s="187"/>
      <c r="LGK240" s="187"/>
      <c r="LGL240" s="187"/>
      <c r="LGM240" s="187"/>
      <c r="LGN240" s="187"/>
      <c r="LGO240" s="187"/>
      <c r="LGP240" s="187"/>
      <c r="LGQ240" s="187"/>
      <c r="LGR240" s="187"/>
      <c r="LGS240" s="187"/>
      <c r="LGT240" s="187"/>
      <c r="LGU240" s="187"/>
      <c r="LGV240" s="187"/>
      <c r="LGW240" s="187"/>
      <c r="LGX240" s="187"/>
      <c r="LGY240" s="187"/>
      <c r="LGZ240" s="187"/>
      <c r="LHA240" s="187"/>
      <c r="LHB240" s="187"/>
      <c r="LHC240" s="187"/>
      <c r="LHD240" s="187"/>
      <c r="LHE240" s="187"/>
      <c r="LHF240" s="187"/>
      <c r="LHG240" s="187"/>
      <c r="LHH240" s="187"/>
      <c r="LHI240" s="187"/>
      <c r="LHJ240" s="187"/>
      <c r="LHK240" s="187"/>
      <c r="LHL240" s="187"/>
      <c r="LHM240" s="187"/>
      <c r="LHN240" s="187"/>
      <c r="LHO240" s="187"/>
      <c r="LHP240" s="187"/>
      <c r="LHQ240" s="187"/>
      <c r="LHR240" s="187"/>
      <c r="LHS240" s="187"/>
      <c r="LHT240" s="187"/>
      <c r="LHU240" s="187"/>
      <c r="LHV240" s="187"/>
      <c r="LHW240" s="187"/>
      <c r="LHX240" s="187"/>
      <c r="LHY240" s="187"/>
      <c r="LHZ240" s="187"/>
      <c r="LIA240" s="187"/>
      <c r="LIB240" s="187"/>
      <c r="LIC240" s="187"/>
      <c r="LID240" s="187"/>
      <c r="LIE240" s="187"/>
      <c r="LIF240" s="187"/>
      <c r="LIG240" s="187"/>
      <c r="LIH240" s="187"/>
      <c r="LII240" s="187"/>
      <c r="LIJ240" s="187"/>
      <c r="LIK240" s="187"/>
      <c r="LIL240" s="187"/>
      <c r="LIM240" s="187"/>
      <c r="LIN240" s="187"/>
      <c r="LIO240" s="187"/>
      <c r="LIP240" s="187"/>
      <c r="LIQ240" s="187"/>
      <c r="LIR240" s="187"/>
      <c r="LIS240" s="187"/>
      <c r="LIT240" s="187"/>
      <c r="LIU240" s="187"/>
      <c r="LIV240" s="187"/>
      <c r="LIW240" s="187"/>
      <c r="LIX240" s="187"/>
      <c r="LIY240" s="187"/>
      <c r="LIZ240" s="187"/>
      <c r="LJA240" s="187"/>
      <c r="LJB240" s="187"/>
      <c r="LJC240" s="187"/>
      <c r="LJD240" s="187"/>
      <c r="LJE240" s="187"/>
      <c r="LJF240" s="187"/>
      <c r="LJG240" s="187"/>
      <c r="LJH240" s="187"/>
      <c r="LJI240" s="187"/>
      <c r="LJJ240" s="187"/>
      <c r="LJK240" s="187"/>
      <c r="LJL240" s="187"/>
      <c r="LJM240" s="187"/>
      <c r="LJN240" s="187"/>
      <c r="LJO240" s="187"/>
      <c r="LJP240" s="187"/>
      <c r="LJQ240" s="187"/>
      <c r="LJR240" s="187"/>
      <c r="LJS240" s="187"/>
      <c r="LJT240" s="187"/>
      <c r="LJU240" s="187"/>
      <c r="LJV240" s="187"/>
      <c r="LJW240" s="187"/>
      <c r="LJX240" s="187"/>
      <c r="LJY240" s="187"/>
      <c r="LJZ240" s="187"/>
      <c r="LKA240" s="187"/>
      <c r="LKB240" s="187"/>
      <c r="LKC240" s="187"/>
      <c r="LKD240" s="187"/>
      <c r="LKE240" s="187"/>
      <c r="LKF240" s="187"/>
      <c r="LKG240" s="187"/>
      <c r="LKH240" s="187"/>
      <c r="LKI240" s="187"/>
      <c r="LKJ240" s="187"/>
      <c r="LKK240" s="187"/>
      <c r="LKL240" s="187"/>
      <c r="LKM240" s="187"/>
      <c r="LKN240" s="187"/>
      <c r="LKO240" s="187"/>
      <c r="LKP240" s="187"/>
      <c r="LKQ240" s="187"/>
      <c r="LKR240" s="187"/>
      <c r="LKS240" s="187"/>
      <c r="LKT240" s="187"/>
      <c r="LKU240" s="187"/>
      <c r="LKV240" s="187"/>
      <c r="LKW240" s="187"/>
      <c r="LKX240" s="187"/>
      <c r="LKY240" s="187"/>
      <c r="LKZ240" s="187"/>
      <c r="LLA240" s="187"/>
      <c r="LLB240" s="187"/>
      <c r="LLC240" s="187"/>
      <c r="LLD240" s="187"/>
      <c r="LLE240" s="187"/>
      <c r="LLF240" s="187"/>
      <c r="LLG240" s="187"/>
      <c r="LLH240" s="187"/>
      <c r="LLI240" s="187"/>
      <c r="LLJ240" s="187"/>
      <c r="LLK240" s="187"/>
      <c r="LLL240" s="187"/>
      <c r="LLM240" s="187"/>
      <c r="LLN240" s="187"/>
      <c r="LLO240" s="187"/>
      <c r="LLP240" s="187"/>
      <c r="LLQ240" s="187"/>
      <c r="LLR240" s="187"/>
      <c r="LLS240" s="187"/>
      <c r="LLT240" s="187"/>
      <c r="LLU240" s="187"/>
      <c r="LLV240" s="187"/>
      <c r="LLW240" s="187"/>
      <c r="LLX240" s="187"/>
      <c r="LLY240" s="187"/>
      <c r="LLZ240" s="187"/>
      <c r="LMA240" s="187"/>
      <c r="LMB240" s="187"/>
      <c r="LMC240" s="187"/>
      <c r="LMD240" s="187"/>
      <c r="LME240" s="187"/>
      <c r="LMF240" s="187"/>
      <c r="LMG240" s="187"/>
      <c r="LMH240" s="187"/>
      <c r="LMI240" s="187"/>
      <c r="LMJ240" s="187"/>
      <c r="LMK240" s="187"/>
      <c r="LML240" s="187"/>
      <c r="LMM240" s="187"/>
      <c r="LMN240" s="187"/>
      <c r="LMO240" s="187"/>
      <c r="LMP240" s="187"/>
      <c r="LMQ240" s="187"/>
      <c r="LMR240" s="187"/>
      <c r="LMS240" s="187"/>
      <c r="LMT240" s="187"/>
      <c r="LMU240" s="187"/>
      <c r="LMV240" s="187"/>
      <c r="LMW240" s="187"/>
      <c r="LMX240" s="187"/>
      <c r="LMY240" s="187"/>
      <c r="LMZ240" s="187"/>
      <c r="LNA240" s="187"/>
      <c r="LNB240" s="187"/>
      <c r="LNC240" s="187"/>
      <c r="LND240" s="187"/>
      <c r="LNE240" s="187"/>
      <c r="LNF240" s="187"/>
      <c r="LNG240" s="187"/>
      <c r="LNH240" s="187"/>
      <c r="LNI240" s="187"/>
      <c r="LNJ240" s="187"/>
      <c r="LNK240" s="187"/>
      <c r="LNL240" s="187"/>
      <c r="LNM240" s="187"/>
      <c r="LNN240" s="187"/>
      <c r="LNO240" s="187"/>
      <c r="LNP240" s="187"/>
      <c r="LNQ240" s="187"/>
      <c r="LNR240" s="187"/>
      <c r="LNS240" s="187"/>
      <c r="LNT240" s="187"/>
      <c r="LNU240" s="187"/>
      <c r="LNV240" s="187"/>
      <c r="LNW240" s="187"/>
      <c r="LNX240" s="187"/>
      <c r="LNY240" s="187"/>
      <c r="LNZ240" s="187"/>
      <c r="LOA240" s="187"/>
      <c r="LOB240" s="187"/>
      <c r="LOC240" s="187"/>
      <c r="LOD240" s="187"/>
      <c r="LOE240" s="187"/>
      <c r="LOF240" s="187"/>
      <c r="LOG240" s="187"/>
      <c r="LOH240" s="187"/>
      <c r="LOI240" s="187"/>
      <c r="LOJ240" s="187"/>
      <c r="LOK240" s="187"/>
      <c r="LOL240" s="187"/>
      <c r="LOM240" s="187"/>
      <c r="LON240" s="187"/>
      <c r="LOO240" s="187"/>
      <c r="LOP240" s="187"/>
      <c r="LOQ240" s="187"/>
      <c r="LOR240" s="187"/>
      <c r="LOS240" s="187"/>
      <c r="LOT240" s="187"/>
      <c r="LOU240" s="187"/>
      <c r="LOV240" s="187"/>
      <c r="LOW240" s="187"/>
      <c r="LOX240" s="187"/>
      <c r="LOY240" s="187"/>
      <c r="LOZ240" s="187"/>
      <c r="LPA240" s="187"/>
      <c r="LPB240" s="187"/>
      <c r="LPC240" s="187"/>
      <c r="LPD240" s="187"/>
      <c r="LPE240" s="187"/>
      <c r="LPF240" s="187"/>
      <c r="LPG240" s="187"/>
      <c r="LPH240" s="187"/>
      <c r="LPI240" s="187"/>
      <c r="LPJ240" s="187"/>
      <c r="LPK240" s="187"/>
      <c r="LPL240" s="187"/>
      <c r="LPM240" s="187"/>
      <c r="LPN240" s="187"/>
      <c r="LPO240" s="187"/>
      <c r="LPP240" s="187"/>
      <c r="LPQ240" s="187"/>
      <c r="LPR240" s="187"/>
      <c r="LPS240" s="187"/>
      <c r="LPT240" s="187"/>
      <c r="LPU240" s="187"/>
      <c r="LPV240" s="187"/>
      <c r="LPW240" s="187"/>
      <c r="LPX240" s="187"/>
      <c r="LPY240" s="187"/>
      <c r="LPZ240" s="187"/>
      <c r="LQA240" s="187"/>
      <c r="LQB240" s="187"/>
      <c r="LQC240" s="187"/>
      <c r="LQD240" s="187"/>
      <c r="LQE240" s="187"/>
      <c r="LQF240" s="187"/>
      <c r="LQG240" s="187"/>
      <c r="LQH240" s="187"/>
      <c r="LQI240" s="187"/>
      <c r="LQJ240" s="187"/>
      <c r="LQK240" s="187"/>
      <c r="LQL240" s="187"/>
      <c r="LQM240" s="187"/>
      <c r="LQN240" s="187"/>
      <c r="LQO240" s="187"/>
      <c r="LQP240" s="187"/>
      <c r="LQQ240" s="187"/>
      <c r="LQR240" s="187"/>
      <c r="LQS240" s="187"/>
      <c r="LQT240" s="187"/>
      <c r="LQU240" s="187"/>
      <c r="LQV240" s="187"/>
      <c r="LQW240" s="187"/>
      <c r="LQX240" s="187"/>
      <c r="LQY240" s="187"/>
      <c r="LQZ240" s="187"/>
      <c r="LRA240" s="187"/>
      <c r="LRB240" s="187"/>
      <c r="LRC240" s="187"/>
      <c r="LRD240" s="187"/>
      <c r="LRE240" s="187"/>
      <c r="LRF240" s="187"/>
      <c r="LRG240" s="187"/>
      <c r="LRH240" s="187"/>
      <c r="LRI240" s="187"/>
      <c r="LRJ240" s="187"/>
      <c r="LRK240" s="187"/>
      <c r="LRL240" s="187"/>
      <c r="LRM240" s="187"/>
      <c r="LRN240" s="187"/>
      <c r="LRO240" s="187"/>
      <c r="LRP240" s="187"/>
      <c r="LRQ240" s="187"/>
      <c r="LRR240" s="187"/>
      <c r="LRS240" s="187"/>
      <c r="LRT240" s="187"/>
      <c r="LRU240" s="187"/>
      <c r="LRV240" s="187"/>
      <c r="LRW240" s="187"/>
      <c r="LRX240" s="187"/>
      <c r="LRY240" s="187"/>
      <c r="LRZ240" s="187"/>
      <c r="LSA240" s="187"/>
      <c r="LSB240" s="187"/>
      <c r="LSC240" s="187"/>
      <c r="LSD240" s="187"/>
      <c r="LSE240" s="187"/>
      <c r="LSF240" s="187"/>
      <c r="LSG240" s="187"/>
      <c r="LSH240" s="187"/>
      <c r="LSI240" s="187"/>
      <c r="LSJ240" s="187"/>
      <c r="LSK240" s="187"/>
      <c r="LSL240" s="187"/>
      <c r="LSM240" s="187"/>
      <c r="LSN240" s="187"/>
      <c r="LSO240" s="187"/>
      <c r="LSP240" s="187"/>
      <c r="LSQ240" s="187"/>
      <c r="LSR240" s="187"/>
      <c r="LSS240" s="187"/>
      <c r="LST240" s="187"/>
      <c r="LSU240" s="187"/>
      <c r="LSV240" s="187"/>
      <c r="LSW240" s="187"/>
      <c r="LSX240" s="187"/>
      <c r="LSY240" s="187"/>
      <c r="LSZ240" s="187"/>
      <c r="LTA240" s="187"/>
      <c r="LTB240" s="187"/>
      <c r="LTC240" s="187"/>
      <c r="LTD240" s="187"/>
      <c r="LTE240" s="187"/>
      <c r="LTF240" s="187"/>
      <c r="LTG240" s="187"/>
      <c r="LTH240" s="187"/>
      <c r="LTI240" s="187"/>
      <c r="LTJ240" s="187"/>
      <c r="LTK240" s="187"/>
      <c r="LTL240" s="187"/>
      <c r="LTM240" s="187"/>
      <c r="LTN240" s="187"/>
      <c r="LTO240" s="187"/>
      <c r="LTP240" s="187"/>
      <c r="LTQ240" s="187"/>
      <c r="LTR240" s="187"/>
      <c r="LTS240" s="187"/>
      <c r="LTT240" s="187"/>
      <c r="LTU240" s="187"/>
      <c r="LTV240" s="187"/>
      <c r="LTW240" s="187"/>
      <c r="LTX240" s="187"/>
      <c r="LTY240" s="187"/>
      <c r="LTZ240" s="187"/>
      <c r="LUA240" s="187"/>
      <c r="LUB240" s="187"/>
      <c r="LUC240" s="187"/>
      <c r="LUD240" s="187"/>
      <c r="LUE240" s="187"/>
      <c r="LUF240" s="187"/>
      <c r="LUG240" s="187"/>
      <c r="LUH240" s="187"/>
      <c r="LUI240" s="187"/>
      <c r="LUJ240" s="187"/>
      <c r="LUK240" s="187"/>
      <c r="LUL240" s="187"/>
      <c r="LUM240" s="187"/>
      <c r="LUN240" s="187"/>
      <c r="LUO240" s="187"/>
      <c r="LUP240" s="187"/>
      <c r="LUQ240" s="187"/>
      <c r="LUR240" s="187"/>
      <c r="LUS240" s="187"/>
      <c r="LUT240" s="187"/>
      <c r="LUU240" s="187"/>
      <c r="LUV240" s="187"/>
      <c r="LUW240" s="187"/>
      <c r="LUX240" s="187"/>
      <c r="LUY240" s="187"/>
      <c r="LUZ240" s="187"/>
      <c r="LVA240" s="187"/>
      <c r="LVB240" s="187"/>
      <c r="LVC240" s="187"/>
      <c r="LVD240" s="187"/>
      <c r="LVE240" s="187"/>
      <c r="LVF240" s="187"/>
      <c r="LVG240" s="187"/>
      <c r="LVH240" s="187"/>
      <c r="LVI240" s="187"/>
      <c r="LVJ240" s="187"/>
      <c r="LVK240" s="187"/>
      <c r="LVL240" s="187"/>
      <c r="LVM240" s="187"/>
      <c r="LVN240" s="187"/>
      <c r="LVO240" s="187"/>
      <c r="LVP240" s="187"/>
      <c r="LVQ240" s="187"/>
      <c r="LVR240" s="187"/>
      <c r="LVS240" s="187"/>
      <c r="LVT240" s="187"/>
      <c r="LVU240" s="187"/>
      <c r="LVV240" s="187"/>
      <c r="LVW240" s="187"/>
      <c r="LVX240" s="187"/>
      <c r="LVY240" s="187"/>
      <c r="LVZ240" s="187"/>
      <c r="LWA240" s="187"/>
      <c r="LWB240" s="187"/>
      <c r="LWC240" s="187"/>
      <c r="LWD240" s="187"/>
      <c r="LWE240" s="187"/>
      <c r="LWF240" s="187"/>
      <c r="LWG240" s="187"/>
      <c r="LWH240" s="187"/>
      <c r="LWI240" s="187"/>
      <c r="LWJ240" s="187"/>
      <c r="LWK240" s="187"/>
      <c r="LWL240" s="187"/>
      <c r="LWM240" s="187"/>
      <c r="LWN240" s="187"/>
      <c r="LWO240" s="187"/>
      <c r="LWP240" s="187"/>
      <c r="LWQ240" s="187"/>
      <c r="LWR240" s="187"/>
      <c r="LWS240" s="187"/>
      <c r="LWT240" s="187"/>
      <c r="LWU240" s="187"/>
      <c r="LWV240" s="187"/>
      <c r="LWW240" s="187"/>
      <c r="LWX240" s="187"/>
      <c r="LWY240" s="187"/>
      <c r="LWZ240" s="187"/>
      <c r="LXA240" s="187"/>
      <c r="LXB240" s="187"/>
      <c r="LXC240" s="187"/>
      <c r="LXD240" s="187"/>
      <c r="LXE240" s="187"/>
      <c r="LXF240" s="187"/>
      <c r="LXG240" s="187"/>
      <c r="LXH240" s="187"/>
      <c r="LXI240" s="187"/>
      <c r="LXJ240" s="187"/>
      <c r="LXK240" s="187"/>
      <c r="LXL240" s="187"/>
      <c r="LXM240" s="187"/>
      <c r="LXN240" s="187"/>
      <c r="LXO240" s="187"/>
      <c r="LXP240" s="187"/>
      <c r="LXQ240" s="187"/>
      <c r="LXR240" s="187"/>
      <c r="LXS240" s="187"/>
      <c r="LXT240" s="187"/>
      <c r="LXU240" s="187"/>
      <c r="LXV240" s="187"/>
      <c r="LXW240" s="187"/>
      <c r="LXX240" s="187"/>
      <c r="LXY240" s="187"/>
      <c r="LXZ240" s="187"/>
      <c r="LYA240" s="187"/>
      <c r="LYB240" s="187"/>
      <c r="LYC240" s="187"/>
      <c r="LYD240" s="187"/>
      <c r="LYE240" s="187"/>
      <c r="LYF240" s="187"/>
      <c r="LYG240" s="187"/>
      <c r="LYH240" s="187"/>
      <c r="LYI240" s="187"/>
      <c r="LYJ240" s="187"/>
      <c r="LYK240" s="187"/>
      <c r="LYL240" s="187"/>
      <c r="LYM240" s="187"/>
      <c r="LYN240" s="187"/>
      <c r="LYO240" s="187"/>
      <c r="LYP240" s="187"/>
      <c r="LYQ240" s="187"/>
      <c r="LYR240" s="187"/>
      <c r="LYS240" s="187"/>
      <c r="LYT240" s="187"/>
      <c r="LYU240" s="187"/>
      <c r="LYV240" s="187"/>
      <c r="LYW240" s="187"/>
      <c r="LYX240" s="187"/>
      <c r="LYY240" s="187"/>
      <c r="LYZ240" s="187"/>
      <c r="LZA240" s="187"/>
      <c r="LZB240" s="187"/>
      <c r="LZC240" s="187"/>
      <c r="LZD240" s="187"/>
      <c r="LZE240" s="187"/>
      <c r="LZF240" s="187"/>
      <c r="LZG240" s="187"/>
      <c r="LZH240" s="187"/>
      <c r="LZI240" s="187"/>
      <c r="LZJ240" s="187"/>
      <c r="LZK240" s="187"/>
      <c r="LZL240" s="187"/>
      <c r="LZM240" s="187"/>
      <c r="LZN240" s="187"/>
      <c r="LZO240" s="187"/>
      <c r="LZP240" s="187"/>
      <c r="LZQ240" s="187"/>
      <c r="LZR240" s="187"/>
      <c r="LZS240" s="187"/>
      <c r="LZT240" s="187"/>
      <c r="LZU240" s="187"/>
      <c r="LZV240" s="187"/>
      <c r="LZW240" s="187"/>
      <c r="LZX240" s="187"/>
      <c r="LZY240" s="187"/>
      <c r="LZZ240" s="187"/>
      <c r="MAA240" s="187"/>
      <c r="MAB240" s="187"/>
      <c r="MAC240" s="187"/>
      <c r="MAD240" s="187"/>
      <c r="MAE240" s="187"/>
      <c r="MAF240" s="187"/>
      <c r="MAG240" s="187"/>
      <c r="MAH240" s="187"/>
      <c r="MAI240" s="187"/>
      <c r="MAJ240" s="187"/>
      <c r="MAK240" s="187"/>
      <c r="MAL240" s="187"/>
      <c r="MAM240" s="187"/>
      <c r="MAN240" s="187"/>
      <c r="MAO240" s="187"/>
      <c r="MAP240" s="187"/>
      <c r="MAQ240" s="187"/>
      <c r="MAR240" s="187"/>
      <c r="MAS240" s="187"/>
      <c r="MAT240" s="187"/>
      <c r="MAU240" s="187"/>
      <c r="MAV240" s="187"/>
      <c r="MAW240" s="187"/>
      <c r="MAX240" s="187"/>
      <c r="MAY240" s="187"/>
      <c r="MAZ240" s="187"/>
      <c r="MBA240" s="187"/>
      <c r="MBB240" s="187"/>
      <c r="MBC240" s="187"/>
      <c r="MBD240" s="187"/>
      <c r="MBE240" s="187"/>
      <c r="MBF240" s="187"/>
      <c r="MBG240" s="187"/>
      <c r="MBH240" s="187"/>
      <c r="MBI240" s="187"/>
      <c r="MBJ240" s="187"/>
      <c r="MBK240" s="187"/>
      <c r="MBL240" s="187"/>
      <c r="MBM240" s="187"/>
      <c r="MBN240" s="187"/>
      <c r="MBO240" s="187"/>
      <c r="MBP240" s="187"/>
      <c r="MBQ240" s="187"/>
      <c r="MBR240" s="187"/>
      <c r="MBS240" s="187"/>
      <c r="MBT240" s="187"/>
      <c r="MBU240" s="187"/>
      <c r="MBV240" s="187"/>
      <c r="MBW240" s="187"/>
      <c r="MBX240" s="187"/>
      <c r="MBY240" s="187"/>
      <c r="MBZ240" s="187"/>
      <c r="MCA240" s="187"/>
      <c r="MCB240" s="187"/>
      <c r="MCC240" s="187"/>
      <c r="MCD240" s="187"/>
      <c r="MCE240" s="187"/>
      <c r="MCF240" s="187"/>
      <c r="MCG240" s="187"/>
      <c r="MCH240" s="187"/>
      <c r="MCI240" s="187"/>
      <c r="MCJ240" s="187"/>
      <c r="MCK240" s="187"/>
      <c r="MCL240" s="187"/>
      <c r="MCM240" s="187"/>
      <c r="MCN240" s="187"/>
      <c r="MCO240" s="187"/>
      <c r="MCP240" s="187"/>
      <c r="MCQ240" s="187"/>
      <c r="MCR240" s="187"/>
      <c r="MCS240" s="187"/>
      <c r="MCT240" s="187"/>
      <c r="MCU240" s="187"/>
      <c r="MCV240" s="187"/>
      <c r="MCW240" s="187"/>
      <c r="MCX240" s="187"/>
      <c r="MCY240" s="187"/>
      <c r="MCZ240" s="187"/>
      <c r="MDA240" s="187"/>
      <c r="MDB240" s="187"/>
      <c r="MDC240" s="187"/>
      <c r="MDD240" s="187"/>
      <c r="MDE240" s="187"/>
      <c r="MDF240" s="187"/>
      <c r="MDG240" s="187"/>
      <c r="MDH240" s="187"/>
      <c r="MDI240" s="187"/>
      <c r="MDJ240" s="187"/>
      <c r="MDK240" s="187"/>
      <c r="MDL240" s="187"/>
      <c r="MDM240" s="187"/>
      <c r="MDN240" s="187"/>
      <c r="MDO240" s="187"/>
      <c r="MDP240" s="187"/>
      <c r="MDQ240" s="187"/>
      <c r="MDR240" s="187"/>
      <c r="MDS240" s="187"/>
      <c r="MDT240" s="187"/>
      <c r="MDU240" s="187"/>
      <c r="MDV240" s="187"/>
      <c r="MDW240" s="187"/>
      <c r="MDX240" s="187"/>
      <c r="MDY240" s="187"/>
      <c r="MDZ240" s="187"/>
      <c r="MEA240" s="187"/>
      <c r="MEB240" s="187"/>
      <c r="MEC240" s="187"/>
      <c r="MED240" s="187"/>
      <c r="MEE240" s="187"/>
      <c r="MEF240" s="187"/>
      <c r="MEG240" s="187"/>
      <c r="MEH240" s="187"/>
      <c r="MEI240" s="187"/>
      <c r="MEJ240" s="187"/>
      <c r="MEK240" s="187"/>
      <c r="MEL240" s="187"/>
      <c r="MEM240" s="187"/>
      <c r="MEN240" s="187"/>
      <c r="MEO240" s="187"/>
      <c r="MEP240" s="187"/>
      <c r="MEQ240" s="187"/>
      <c r="MER240" s="187"/>
      <c r="MES240" s="187"/>
      <c r="MET240" s="187"/>
      <c r="MEU240" s="187"/>
      <c r="MEV240" s="187"/>
      <c r="MEW240" s="187"/>
      <c r="MEX240" s="187"/>
      <c r="MEY240" s="187"/>
      <c r="MEZ240" s="187"/>
      <c r="MFA240" s="187"/>
      <c r="MFB240" s="187"/>
      <c r="MFC240" s="187"/>
      <c r="MFD240" s="187"/>
      <c r="MFE240" s="187"/>
      <c r="MFF240" s="187"/>
      <c r="MFG240" s="187"/>
      <c r="MFH240" s="187"/>
      <c r="MFI240" s="187"/>
      <c r="MFJ240" s="187"/>
      <c r="MFK240" s="187"/>
      <c r="MFL240" s="187"/>
      <c r="MFM240" s="187"/>
      <c r="MFN240" s="187"/>
      <c r="MFO240" s="187"/>
      <c r="MFP240" s="187"/>
      <c r="MFQ240" s="187"/>
      <c r="MFR240" s="187"/>
      <c r="MFS240" s="187"/>
      <c r="MFT240" s="187"/>
      <c r="MFU240" s="187"/>
      <c r="MFV240" s="187"/>
      <c r="MFW240" s="187"/>
      <c r="MFX240" s="187"/>
      <c r="MFY240" s="187"/>
      <c r="MFZ240" s="187"/>
      <c r="MGA240" s="187"/>
      <c r="MGB240" s="187"/>
      <c r="MGC240" s="187"/>
      <c r="MGD240" s="187"/>
      <c r="MGE240" s="187"/>
      <c r="MGF240" s="187"/>
      <c r="MGG240" s="187"/>
      <c r="MGH240" s="187"/>
      <c r="MGI240" s="187"/>
      <c r="MGJ240" s="187"/>
      <c r="MGK240" s="187"/>
      <c r="MGL240" s="187"/>
      <c r="MGM240" s="187"/>
      <c r="MGN240" s="187"/>
      <c r="MGO240" s="187"/>
      <c r="MGP240" s="187"/>
      <c r="MGQ240" s="187"/>
      <c r="MGR240" s="187"/>
      <c r="MGS240" s="187"/>
      <c r="MGT240" s="187"/>
      <c r="MGU240" s="187"/>
      <c r="MGV240" s="187"/>
      <c r="MGW240" s="187"/>
      <c r="MGX240" s="187"/>
      <c r="MGY240" s="187"/>
      <c r="MGZ240" s="187"/>
      <c r="MHA240" s="187"/>
      <c r="MHB240" s="187"/>
      <c r="MHC240" s="187"/>
      <c r="MHD240" s="187"/>
      <c r="MHE240" s="187"/>
      <c r="MHF240" s="187"/>
      <c r="MHG240" s="187"/>
      <c r="MHH240" s="187"/>
      <c r="MHI240" s="187"/>
      <c r="MHJ240" s="187"/>
      <c r="MHK240" s="187"/>
      <c r="MHL240" s="187"/>
      <c r="MHM240" s="187"/>
      <c r="MHN240" s="187"/>
      <c r="MHO240" s="187"/>
      <c r="MHP240" s="187"/>
      <c r="MHQ240" s="187"/>
      <c r="MHR240" s="187"/>
      <c r="MHS240" s="187"/>
      <c r="MHT240" s="187"/>
      <c r="MHU240" s="187"/>
      <c r="MHV240" s="187"/>
      <c r="MHW240" s="187"/>
      <c r="MHX240" s="187"/>
      <c r="MHY240" s="187"/>
      <c r="MHZ240" s="187"/>
      <c r="MIA240" s="187"/>
      <c r="MIB240" s="187"/>
      <c r="MIC240" s="187"/>
      <c r="MID240" s="187"/>
      <c r="MIE240" s="187"/>
      <c r="MIF240" s="187"/>
      <c r="MIG240" s="187"/>
      <c r="MIH240" s="187"/>
      <c r="MII240" s="187"/>
      <c r="MIJ240" s="187"/>
      <c r="MIK240" s="187"/>
      <c r="MIL240" s="187"/>
      <c r="MIM240" s="187"/>
      <c r="MIN240" s="187"/>
      <c r="MIO240" s="187"/>
      <c r="MIP240" s="187"/>
      <c r="MIQ240" s="187"/>
      <c r="MIR240" s="187"/>
      <c r="MIS240" s="187"/>
      <c r="MIT240" s="187"/>
      <c r="MIU240" s="187"/>
      <c r="MIV240" s="187"/>
      <c r="MIW240" s="187"/>
      <c r="MIX240" s="187"/>
      <c r="MIY240" s="187"/>
      <c r="MIZ240" s="187"/>
      <c r="MJA240" s="187"/>
      <c r="MJB240" s="187"/>
      <c r="MJC240" s="187"/>
      <c r="MJD240" s="187"/>
      <c r="MJE240" s="187"/>
      <c r="MJF240" s="187"/>
      <c r="MJG240" s="187"/>
      <c r="MJH240" s="187"/>
      <c r="MJI240" s="187"/>
      <c r="MJJ240" s="187"/>
      <c r="MJK240" s="187"/>
      <c r="MJL240" s="187"/>
      <c r="MJM240" s="187"/>
      <c r="MJN240" s="187"/>
      <c r="MJO240" s="187"/>
      <c r="MJP240" s="187"/>
      <c r="MJQ240" s="187"/>
      <c r="MJR240" s="187"/>
      <c r="MJS240" s="187"/>
      <c r="MJT240" s="187"/>
      <c r="MJU240" s="187"/>
      <c r="MJV240" s="187"/>
      <c r="MJW240" s="187"/>
      <c r="MJX240" s="187"/>
      <c r="MJY240" s="187"/>
      <c r="MJZ240" s="187"/>
      <c r="MKA240" s="187"/>
      <c r="MKB240" s="187"/>
      <c r="MKC240" s="187"/>
      <c r="MKD240" s="187"/>
      <c r="MKE240" s="187"/>
      <c r="MKF240" s="187"/>
      <c r="MKG240" s="187"/>
      <c r="MKH240" s="187"/>
      <c r="MKI240" s="187"/>
      <c r="MKJ240" s="187"/>
      <c r="MKK240" s="187"/>
      <c r="MKL240" s="187"/>
      <c r="MKM240" s="187"/>
      <c r="MKN240" s="187"/>
      <c r="MKO240" s="187"/>
      <c r="MKP240" s="187"/>
      <c r="MKQ240" s="187"/>
      <c r="MKR240" s="187"/>
      <c r="MKS240" s="187"/>
      <c r="MKT240" s="187"/>
      <c r="MKU240" s="187"/>
      <c r="MKV240" s="187"/>
      <c r="MKW240" s="187"/>
      <c r="MKX240" s="187"/>
      <c r="MKY240" s="187"/>
      <c r="MKZ240" s="187"/>
      <c r="MLA240" s="187"/>
      <c r="MLB240" s="187"/>
      <c r="MLC240" s="187"/>
      <c r="MLD240" s="187"/>
      <c r="MLE240" s="187"/>
      <c r="MLF240" s="187"/>
      <c r="MLG240" s="187"/>
      <c r="MLH240" s="187"/>
      <c r="MLI240" s="187"/>
      <c r="MLJ240" s="187"/>
      <c r="MLK240" s="187"/>
      <c r="MLL240" s="187"/>
      <c r="MLM240" s="187"/>
      <c r="MLN240" s="187"/>
      <c r="MLO240" s="187"/>
      <c r="MLP240" s="187"/>
      <c r="MLQ240" s="187"/>
      <c r="MLR240" s="187"/>
      <c r="MLS240" s="187"/>
      <c r="MLT240" s="187"/>
      <c r="MLU240" s="187"/>
      <c r="MLV240" s="187"/>
      <c r="MLW240" s="187"/>
      <c r="MLX240" s="187"/>
      <c r="MLY240" s="187"/>
      <c r="MLZ240" s="187"/>
      <c r="MMA240" s="187"/>
      <c r="MMB240" s="187"/>
      <c r="MMC240" s="187"/>
      <c r="MMD240" s="187"/>
      <c r="MME240" s="187"/>
      <c r="MMF240" s="187"/>
      <c r="MMG240" s="187"/>
      <c r="MMH240" s="187"/>
      <c r="MMI240" s="187"/>
      <c r="MMJ240" s="187"/>
      <c r="MMK240" s="187"/>
      <c r="MML240" s="187"/>
      <c r="MMM240" s="187"/>
      <c r="MMN240" s="187"/>
      <c r="MMO240" s="187"/>
      <c r="MMP240" s="187"/>
      <c r="MMQ240" s="187"/>
      <c r="MMR240" s="187"/>
      <c r="MMS240" s="187"/>
      <c r="MMT240" s="187"/>
      <c r="MMU240" s="187"/>
      <c r="MMV240" s="187"/>
      <c r="MMW240" s="187"/>
      <c r="MMX240" s="187"/>
      <c r="MMY240" s="187"/>
      <c r="MMZ240" s="187"/>
      <c r="MNA240" s="187"/>
      <c r="MNB240" s="187"/>
      <c r="MNC240" s="187"/>
      <c r="MND240" s="187"/>
      <c r="MNE240" s="187"/>
      <c r="MNF240" s="187"/>
      <c r="MNG240" s="187"/>
      <c r="MNH240" s="187"/>
      <c r="MNI240" s="187"/>
      <c r="MNJ240" s="187"/>
      <c r="MNK240" s="187"/>
      <c r="MNL240" s="187"/>
      <c r="MNM240" s="187"/>
      <c r="MNN240" s="187"/>
      <c r="MNO240" s="187"/>
      <c r="MNP240" s="187"/>
      <c r="MNQ240" s="187"/>
      <c r="MNR240" s="187"/>
      <c r="MNS240" s="187"/>
      <c r="MNT240" s="187"/>
      <c r="MNU240" s="187"/>
      <c r="MNV240" s="187"/>
      <c r="MNW240" s="187"/>
      <c r="MNX240" s="187"/>
      <c r="MNY240" s="187"/>
      <c r="MNZ240" s="187"/>
      <c r="MOA240" s="187"/>
      <c r="MOB240" s="187"/>
      <c r="MOC240" s="187"/>
      <c r="MOD240" s="187"/>
      <c r="MOE240" s="187"/>
      <c r="MOF240" s="187"/>
      <c r="MOG240" s="187"/>
      <c r="MOH240" s="187"/>
      <c r="MOI240" s="187"/>
      <c r="MOJ240" s="187"/>
      <c r="MOK240" s="187"/>
      <c r="MOL240" s="187"/>
      <c r="MOM240" s="187"/>
      <c r="MON240" s="187"/>
      <c r="MOO240" s="187"/>
      <c r="MOP240" s="187"/>
      <c r="MOQ240" s="187"/>
      <c r="MOR240" s="187"/>
      <c r="MOS240" s="187"/>
      <c r="MOT240" s="187"/>
      <c r="MOU240" s="187"/>
      <c r="MOV240" s="187"/>
      <c r="MOW240" s="187"/>
      <c r="MOX240" s="187"/>
      <c r="MOY240" s="187"/>
      <c r="MOZ240" s="187"/>
      <c r="MPA240" s="187"/>
      <c r="MPB240" s="187"/>
      <c r="MPC240" s="187"/>
      <c r="MPD240" s="187"/>
      <c r="MPE240" s="187"/>
      <c r="MPF240" s="187"/>
      <c r="MPG240" s="187"/>
      <c r="MPH240" s="187"/>
      <c r="MPI240" s="187"/>
      <c r="MPJ240" s="187"/>
      <c r="MPK240" s="187"/>
      <c r="MPL240" s="187"/>
      <c r="MPM240" s="187"/>
      <c r="MPN240" s="187"/>
      <c r="MPO240" s="187"/>
      <c r="MPP240" s="187"/>
      <c r="MPQ240" s="187"/>
      <c r="MPR240" s="187"/>
      <c r="MPS240" s="187"/>
      <c r="MPT240" s="187"/>
      <c r="MPU240" s="187"/>
      <c r="MPV240" s="187"/>
      <c r="MPW240" s="187"/>
      <c r="MPX240" s="187"/>
      <c r="MPY240" s="187"/>
      <c r="MPZ240" s="187"/>
      <c r="MQA240" s="187"/>
      <c r="MQB240" s="187"/>
      <c r="MQC240" s="187"/>
      <c r="MQD240" s="187"/>
      <c r="MQE240" s="187"/>
      <c r="MQF240" s="187"/>
      <c r="MQG240" s="187"/>
      <c r="MQH240" s="187"/>
      <c r="MQI240" s="187"/>
      <c r="MQJ240" s="187"/>
      <c r="MQK240" s="187"/>
      <c r="MQL240" s="187"/>
      <c r="MQM240" s="187"/>
      <c r="MQN240" s="187"/>
      <c r="MQO240" s="187"/>
      <c r="MQP240" s="187"/>
      <c r="MQQ240" s="187"/>
      <c r="MQR240" s="187"/>
      <c r="MQS240" s="187"/>
      <c r="MQT240" s="187"/>
      <c r="MQU240" s="187"/>
      <c r="MQV240" s="187"/>
      <c r="MQW240" s="187"/>
      <c r="MQX240" s="187"/>
      <c r="MQY240" s="187"/>
      <c r="MQZ240" s="187"/>
      <c r="MRA240" s="187"/>
      <c r="MRB240" s="187"/>
      <c r="MRC240" s="187"/>
      <c r="MRD240" s="187"/>
      <c r="MRE240" s="187"/>
      <c r="MRF240" s="187"/>
      <c r="MRG240" s="187"/>
      <c r="MRH240" s="187"/>
      <c r="MRI240" s="187"/>
      <c r="MRJ240" s="187"/>
      <c r="MRK240" s="187"/>
      <c r="MRL240" s="187"/>
      <c r="MRM240" s="187"/>
      <c r="MRN240" s="187"/>
      <c r="MRO240" s="187"/>
      <c r="MRP240" s="187"/>
      <c r="MRQ240" s="187"/>
      <c r="MRR240" s="187"/>
      <c r="MRS240" s="187"/>
      <c r="MRT240" s="187"/>
      <c r="MRU240" s="187"/>
      <c r="MRV240" s="187"/>
      <c r="MRW240" s="187"/>
      <c r="MRX240" s="187"/>
      <c r="MRY240" s="187"/>
      <c r="MRZ240" s="187"/>
      <c r="MSA240" s="187"/>
      <c r="MSB240" s="187"/>
      <c r="MSC240" s="187"/>
      <c r="MSD240" s="187"/>
      <c r="MSE240" s="187"/>
      <c r="MSF240" s="187"/>
      <c r="MSG240" s="187"/>
      <c r="MSH240" s="187"/>
      <c r="MSI240" s="187"/>
      <c r="MSJ240" s="187"/>
      <c r="MSK240" s="187"/>
      <c r="MSL240" s="187"/>
      <c r="MSM240" s="187"/>
      <c r="MSN240" s="187"/>
      <c r="MSO240" s="187"/>
      <c r="MSP240" s="187"/>
      <c r="MSQ240" s="187"/>
      <c r="MSR240" s="187"/>
      <c r="MSS240" s="187"/>
      <c r="MST240" s="187"/>
      <c r="MSU240" s="187"/>
      <c r="MSV240" s="187"/>
      <c r="MSW240" s="187"/>
      <c r="MSX240" s="187"/>
      <c r="MSY240" s="187"/>
      <c r="MSZ240" s="187"/>
      <c r="MTA240" s="187"/>
      <c r="MTB240" s="187"/>
      <c r="MTC240" s="187"/>
      <c r="MTD240" s="187"/>
      <c r="MTE240" s="187"/>
      <c r="MTF240" s="187"/>
      <c r="MTG240" s="187"/>
      <c r="MTH240" s="187"/>
      <c r="MTI240" s="187"/>
      <c r="MTJ240" s="187"/>
      <c r="MTK240" s="187"/>
      <c r="MTL240" s="187"/>
      <c r="MTM240" s="187"/>
      <c r="MTN240" s="187"/>
      <c r="MTO240" s="187"/>
      <c r="MTP240" s="187"/>
      <c r="MTQ240" s="187"/>
      <c r="MTR240" s="187"/>
      <c r="MTS240" s="187"/>
      <c r="MTT240" s="187"/>
      <c r="MTU240" s="187"/>
      <c r="MTV240" s="187"/>
      <c r="MTW240" s="187"/>
      <c r="MTX240" s="187"/>
      <c r="MTY240" s="187"/>
      <c r="MTZ240" s="187"/>
      <c r="MUA240" s="187"/>
      <c r="MUB240" s="187"/>
      <c r="MUC240" s="187"/>
      <c r="MUD240" s="187"/>
      <c r="MUE240" s="187"/>
      <c r="MUF240" s="187"/>
      <c r="MUG240" s="187"/>
      <c r="MUH240" s="187"/>
      <c r="MUI240" s="187"/>
      <c r="MUJ240" s="187"/>
      <c r="MUK240" s="187"/>
      <c r="MUL240" s="187"/>
      <c r="MUM240" s="187"/>
      <c r="MUN240" s="187"/>
      <c r="MUO240" s="187"/>
      <c r="MUP240" s="187"/>
      <c r="MUQ240" s="187"/>
      <c r="MUR240" s="187"/>
      <c r="MUS240" s="187"/>
      <c r="MUT240" s="187"/>
      <c r="MUU240" s="187"/>
      <c r="MUV240" s="187"/>
      <c r="MUW240" s="187"/>
      <c r="MUX240" s="187"/>
      <c r="MUY240" s="187"/>
      <c r="MUZ240" s="187"/>
      <c r="MVA240" s="187"/>
      <c r="MVB240" s="187"/>
      <c r="MVC240" s="187"/>
      <c r="MVD240" s="187"/>
      <c r="MVE240" s="187"/>
      <c r="MVF240" s="187"/>
      <c r="MVG240" s="187"/>
      <c r="MVH240" s="187"/>
      <c r="MVI240" s="187"/>
      <c r="MVJ240" s="187"/>
      <c r="MVK240" s="187"/>
      <c r="MVL240" s="187"/>
      <c r="MVM240" s="187"/>
      <c r="MVN240" s="187"/>
      <c r="MVO240" s="187"/>
      <c r="MVP240" s="187"/>
      <c r="MVQ240" s="187"/>
      <c r="MVR240" s="187"/>
      <c r="MVS240" s="187"/>
      <c r="MVT240" s="187"/>
      <c r="MVU240" s="187"/>
      <c r="MVV240" s="187"/>
      <c r="MVW240" s="187"/>
      <c r="MVX240" s="187"/>
      <c r="MVY240" s="187"/>
      <c r="MVZ240" s="187"/>
      <c r="MWA240" s="187"/>
      <c r="MWB240" s="187"/>
      <c r="MWC240" s="187"/>
      <c r="MWD240" s="187"/>
      <c r="MWE240" s="187"/>
      <c r="MWF240" s="187"/>
      <c r="MWG240" s="187"/>
      <c r="MWH240" s="187"/>
      <c r="MWI240" s="187"/>
      <c r="MWJ240" s="187"/>
      <c r="MWK240" s="187"/>
      <c r="MWL240" s="187"/>
      <c r="MWM240" s="187"/>
      <c r="MWN240" s="187"/>
      <c r="MWO240" s="187"/>
      <c r="MWP240" s="187"/>
      <c r="MWQ240" s="187"/>
      <c r="MWR240" s="187"/>
      <c r="MWS240" s="187"/>
      <c r="MWT240" s="187"/>
      <c r="MWU240" s="187"/>
      <c r="MWV240" s="187"/>
      <c r="MWW240" s="187"/>
      <c r="MWX240" s="187"/>
      <c r="MWY240" s="187"/>
      <c r="MWZ240" s="187"/>
      <c r="MXA240" s="187"/>
      <c r="MXB240" s="187"/>
      <c r="MXC240" s="187"/>
      <c r="MXD240" s="187"/>
      <c r="MXE240" s="187"/>
      <c r="MXF240" s="187"/>
      <c r="MXG240" s="187"/>
      <c r="MXH240" s="187"/>
      <c r="MXI240" s="187"/>
      <c r="MXJ240" s="187"/>
      <c r="MXK240" s="187"/>
      <c r="MXL240" s="187"/>
      <c r="MXM240" s="187"/>
      <c r="MXN240" s="187"/>
      <c r="MXO240" s="187"/>
      <c r="MXP240" s="187"/>
      <c r="MXQ240" s="187"/>
      <c r="MXR240" s="187"/>
      <c r="MXS240" s="187"/>
      <c r="MXT240" s="187"/>
      <c r="MXU240" s="187"/>
      <c r="MXV240" s="187"/>
      <c r="MXW240" s="187"/>
      <c r="MXX240" s="187"/>
      <c r="MXY240" s="187"/>
      <c r="MXZ240" s="187"/>
      <c r="MYA240" s="187"/>
      <c r="MYB240" s="187"/>
      <c r="MYC240" s="187"/>
      <c r="MYD240" s="187"/>
      <c r="MYE240" s="187"/>
      <c r="MYF240" s="187"/>
      <c r="MYG240" s="187"/>
      <c r="MYH240" s="187"/>
      <c r="MYI240" s="187"/>
      <c r="MYJ240" s="187"/>
      <c r="MYK240" s="187"/>
      <c r="MYL240" s="187"/>
      <c r="MYM240" s="187"/>
      <c r="MYN240" s="187"/>
      <c r="MYO240" s="187"/>
      <c r="MYP240" s="187"/>
      <c r="MYQ240" s="187"/>
      <c r="MYR240" s="187"/>
      <c r="MYS240" s="187"/>
      <c r="MYT240" s="187"/>
      <c r="MYU240" s="187"/>
      <c r="MYV240" s="187"/>
      <c r="MYW240" s="187"/>
      <c r="MYX240" s="187"/>
      <c r="MYY240" s="187"/>
      <c r="MYZ240" s="187"/>
      <c r="MZA240" s="187"/>
      <c r="MZB240" s="187"/>
      <c r="MZC240" s="187"/>
      <c r="MZD240" s="187"/>
      <c r="MZE240" s="187"/>
      <c r="MZF240" s="187"/>
      <c r="MZG240" s="187"/>
      <c r="MZH240" s="187"/>
      <c r="MZI240" s="187"/>
      <c r="MZJ240" s="187"/>
      <c r="MZK240" s="187"/>
      <c r="MZL240" s="187"/>
      <c r="MZM240" s="187"/>
      <c r="MZN240" s="187"/>
      <c r="MZO240" s="187"/>
      <c r="MZP240" s="187"/>
      <c r="MZQ240" s="187"/>
      <c r="MZR240" s="187"/>
      <c r="MZS240" s="187"/>
      <c r="MZT240" s="187"/>
      <c r="MZU240" s="187"/>
      <c r="MZV240" s="187"/>
      <c r="MZW240" s="187"/>
      <c r="MZX240" s="187"/>
      <c r="MZY240" s="187"/>
      <c r="MZZ240" s="187"/>
      <c r="NAA240" s="187"/>
      <c r="NAB240" s="187"/>
      <c r="NAC240" s="187"/>
      <c r="NAD240" s="187"/>
      <c r="NAE240" s="187"/>
      <c r="NAF240" s="187"/>
      <c r="NAG240" s="187"/>
      <c r="NAH240" s="187"/>
      <c r="NAI240" s="187"/>
      <c r="NAJ240" s="187"/>
      <c r="NAK240" s="187"/>
      <c r="NAL240" s="187"/>
      <c r="NAM240" s="187"/>
      <c r="NAN240" s="187"/>
      <c r="NAO240" s="187"/>
      <c r="NAP240" s="187"/>
      <c r="NAQ240" s="187"/>
      <c r="NAR240" s="187"/>
      <c r="NAS240" s="187"/>
      <c r="NAT240" s="187"/>
      <c r="NAU240" s="187"/>
      <c r="NAV240" s="187"/>
      <c r="NAW240" s="187"/>
      <c r="NAX240" s="187"/>
      <c r="NAY240" s="187"/>
      <c r="NAZ240" s="187"/>
      <c r="NBA240" s="187"/>
      <c r="NBB240" s="187"/>
      <c r="NBC240" s="187"/>
      <c r="NBD240" s="187"/>
      <c r="NBE240" s="187"/>
      <c r="NBF240" s="187"/>
      <c r="NBG240" s="187"/>
      <c r="NBH240" s="187"/>
      <c r="NBI240" s="187"/>
      <c r="NBJ240" s="187"/>
      <c r="NBK240" s="187"/>
      <c r="NBL240" s="187"/>
      <c r="NBM240" s="187"/>
      <c r="NBN240" s="187"/>
      <c r="NBO240" s="187"/>
      <c r="NBP240" s="187"/>
      <c r="NBQ240" s="187"/>
      <c r="NBR240" s="187"/>
      <c r="NBS240" s="187"/>
      <c r="NBT240" s="187"/>
      <c r="NBU240" s="187"/>
      <c r="NBV240" s="187"/>
      <c r="NBW240" s="187"/>
      <c r="NBX240" s="187"/>
      <c r="NBY240" s="187"/>
      <c r="NBZ240" s="187"/>
      <c r="NCA240" s="187"/>
      <c r="NCB240" s="187"/>
      <c r="NCC240" s="187"/>
      <c r="NCD240" s="187"/>
      <c r="NCE240" s="187"/>
      <c r="NCF240" s="187"/>
      <c r="NCG240" s="187"/>
      <c r="NCH240" s="187"/>
      <c r="NCI240" s="187"/>
      <c r="NCJ240" s="187"/>
      <c r="NCK240" s="187"/>
      <c r="NCL240" s="187"/>
      <c r="NCM240" s="187"/>
      <c r="NCN240" s="187"/>
      <c r="NCO240" s="187"/>
      <c r="NCP240" s="187"/>
      <c r="NCQ240" s="187"/>
      <c r="NCR240" s="187"/>
      <c r="NCS240" s="187"/>
      <c r="NCT240" s="187"/>
      <c r="NCU240" s="187"/>
      <c r="NCV240" s="187"/>
      <c r="NCW240" s="187"/>
      <c r="NCX240" s="187"/>
      <c r="NCY240" s="187"/>
      <c r="NCZ240" s="187"/>
      <c r="NDA240" s="187"/>
      <c r="NDB240" s="187"/>
      <c r="NDC240" s="187"/>
      <c r="NDD240" s="187"/>
      <c r="NDE240" s="187"/>
      <c r="NDF240" s="187"/>
      <c r="NDG240" s="187"/>
      <c r="NDH240" s="187"/>
      <c r="NDI240" s="187"/>
      <c r="NDJ240" s="187"/>
      <c r="NDK240" s="187"/>
      <c r="NDL240" s="187"/>
      <c r="NDM240" s="187"/>
      <c r="NDN240" s="187"/>
      <c r="NDO240" s="187"/>
      <c r="NDP240" s="187"/>
      <c r="NDQ240" s="187"/>
      <c r="NDR240" s="187"/>
      <c r="NDS240" s="187"/>
      <c r="NDT240" s="187"/>
      <c r="NDU240" s="187"/>
      <c r="NDV240" s="187"/>
      <c r="NDW240" s="187"/>
      <c r="NDX240" s="187"/>
      <c r="NDY240" s="187"/>
      <c r="NDZ240" s="187"/>
      <c r="NEA240" s="187"/>
      <c r="NEB240" s="187"/>
      <c r="NEC240" s="187"/>
      <c r="NED240" s="187"/>
      <c r="NEE240" s="187"/>
      <c r="NEF240" s="187"/>
      <c r="NEG240" s="187"/>
      <c r="NEH240" s="187"/>
      <c r="NEI240" s="187"/>
      <c r="NEJ240" s="187"/>
      <c r="NEK240" s="187"/>
      <c r="NEL240" s="187"/>
      <c r="NEM240" s="187"/>
      <c r="NEN240" s="187"/>
      <c r="NEO240" s="187"/>
      <c r="NEP240" s="187"/>
      <c r="NEQ240" s="187"/>
      <c r="NER240" s="187"/>
      <c r="NES240" s="187"/>
      <c r="NET240" s="187"/>
      <c r="NEU240" s="187"/>
      <c r="NEV240" s="187"/>
      <c r="NEW240" s="187"/>
      <c r="NEX240" s="187"/>
      <c r="NEY240" s="187"/>
      <c r="NEZ240" s="187"/>
      <c r="NFA240" s="187"/>
      <c r="NFB240" s="187"/>
      <c r="NFC240" s="187"/>
      <c r="NFD240" s="187"/>
      <c r="NFE240" s="187"/>
      <c r="NFF240" s="187"/>
      <c r="NFG240" s="187"/>
      <c r="NFH240" s="187"/>
      <c r="NFI240" s="187"/>
      <c r="NFJ240" s="187"/>
      <c r="NFK240" s="187"/>
      <c r="NFL240" s="187"/>
      <c r="NFM240" s="187"/>
      <c r="NFN240" s="187"/>
      <c r="NFO240" s="187"/>
      <c r="NFP240" s="187"/>
      <c r="NFQ240" s="187"/>
      <c r="NFR240" s="187"/>
      <c r="NFS240" s="187"/>
      <c r="NFT240" s="187"/>
      <c r="NFU240" s="187"/>
      <c r="NFV240" s="187"/>
      <c r="NFW240" s="187"/>
      <c r="NFX240" s="187"/>
      <c r="NFY240" s="187"/>
      <c r="NFZ240" s="187"/>
      <c r="NGA240" s="187"/>
      <c r="NGB240" s="187"/>
      <c r="NGC240" s="187"/>
      <c r="NGD240" s="187"/>
      <c r="NGE240" s="187"/>
      <c r="NGF240" s="187"/>
      <c r="NGG240" s="187"/>
      <c r="NGH240" s="187"/>
      <c r="NGI240" s="187"/>
      <c r="NGJ240" s="187"/>
      <c r="NGK240" s="187"/>
      <c r="NGL240" s="187"/>
      <c r="NGM240" s="187"/>
      <c r="NGN240" s="187"/>
      <c r="NGO240" s="187"/>
      <c r="NGP240" s="187"/>
      <c r="NGQ240" s="187"/>
      <c r="NGR240" s="187"/>
      <c r="NGS240" s="187"/>
      <c r="NGT240" s="187"/>
      <c r="NGU240" s="187"/>
      <c r="NGV240" s="187"/>
      <c r="NGW240" s="187"/>
      <c r="NGX240" s="187"/>
      <c r="NGY240" s="187"/>
      <c r="NGZ240" s="187"/>
      <c r="NHA240" s="187"/>
      <c r="NHB240" s="187"/>
      <c r="NHC240" s="187"/>
      <c r="NHD240" s="187"/>
      <c r="NHE240" s="187"/>
      <c r="NHF240" s="187"/>
      <c r="NHG240" s="187"/>
      <c r="NHH240" s="187"/>
      <c r="NHI240" s="187"/>
      <c r="NHJ240" s="187"/>
      <c r="NHK240" s="187"/>
      <c r="NHL240" s="187"/>
      <c r="NHM240" s="187"/>
      <c r="NHN240" s="187"/>
      <c r="NHO240" s="187"/>
      <c r="NHP240" s="187"/>
      <c r="NHQ240" s="187"/>
      <c r="NHR240" s="187"/>
      <c r="NHS240" s="187"/>
      <c r="NHT240" s="187"/>
      <c r="NHU240" s="187"/>
      <c r="NHV240" s="187"/>
      <c r="NHW240" s="187"/>
      <c r="NHX240" s="187"/>
      <c r="NHY240" s="187"/>
      <c r="NHZ240" s="187"/>
      <c r="NIA240" s="187"/>
      <c r="NIB240" s="187"/>
      <c r="NIC240" s="187"/>
      <c r="NID240" s="187"/>
      <c r="NIE240" s="187"/>
      <c r="NIF240" s="187"/>
      <c r="NIG240" s="187"/>
      <c r="NIH240" s="187"/>
      <c r="NII240" s="187"/>
      <c r="NIJ240" s="187"/>
      <c r="NIK240" s="187"/>
      <c r="NIL240" s="187"/>
      <c r="NIM240" s="187"/>
      <c r="NIN240" s="187"/>
      <c r="NIO240" s="187"/>
      <c r="NIP240" s="187"/>
      <c r="NIQ240" s="187"/>
      <c r="NIR240" s="187"/>
      <c r="NIS240" s="187"/>
      <c r="NIT240" s="187"/>
      <c r="NIU240" s="187"/>
      <c r="NIV240" s="187"/>
      <c r="NIW240" s="187"/>
      <c r="NIX240" s="187"/>
      <c r="NIY240" s="187"/>
      <c r="NIZ240" s="187"/>
      <c r="NJA240" s="187"/>
      <c r="NJB240" s="187"/>
      <c r="NJC240" s="187"/>
      <c r="NJD240" s="187"/>
      <c r="NJE240" s="187"/>
      <c r="NJF240" s="187"/>
      <c r="NJG240" s="187"/>
      <c r="NJH240" s="187"/>
      <c r="NJI240" s="187"/>
      <c r="NJJ240" s="187"/>
      <c r="NJK240" s="187"/>
      <c r="NJL240" s="187"/>
      <c r="NJM240" s="187"/>
      <c r="NJN240" s="187"/>
      <c r="NJO240" s="187"/>
      <c r="NJP240" s="187"/>
      <c r="NJQ240" s="187"/>
      <c r="NJR240" s="187"/>
      <c r="NJS240" s="187"/>
      <c r="NJT240" s="187"/>
      <c r="NJU240" s="187"/>
      <c r="NJV240" s="187"/>
      <c r="NJW240" s="187"/>
      <c r="NJX240" s="187"/>
      <c r="NJY240" s="187"/>
      <c r="NJZ240" s="187"/>
      <c r="NKA240" s="187"/>
      <c r="NKB240" s="187"/>
      <c r="NKC240" s="187"/>
      <c r="NKD240" s="187"/>
      <c r="NKE240" s="187"/>
      <c r="NKF240" s="187"/>
      <c r="NKG240" s="187"/>
      <c r="NKH240" s="187"/>
      <c r="NKI240" s="187"/>
      <c r="NKJ240" s="187"/>
      <c r="NKK240" s="187"/>
      <c r="NKL240" s="187"/>
      <c r="NKM240" s="187"/>
      <c r="NKN240" s="187"/>
      <c r="NKO240" s="187"/>
      <c r="NKP240" s="187"/>
      <c r="NKQ240" s="187"/>
      <c r="NKR240" s="187"/>
      <c r="NKS240" s="187"/>
      <c r="NKT240" s="187"/>
      <c r="NKU240" s="187"/>
      <c r="NKV240" s="187"/>
      <c r="NKW240" s="187"/>
      <c r="NKX240" s="187"/>
      <c r="NKY240" s="187"/>
      <c r="NKZ240" s="187"/>
      <c r="NLA240" s="187"/>
      <c r="NLB240" s="187"/>
      <c r="NLC240" s="187"/>
      <c r="NLD240" s="187"/>
      <c r="NLE240" s="187"/>
      <c r="NLF240" s="187"/>
      <c r="NLG240" s="187"/>
      <c r="NLH240" s="187"/>
      <c r="NLI240" s="187"/>
      <c r="NLJ240" s="187"/>
      <c r="NLK240" s="187"/>
      <c r="NLL240" s="187"/>
      <c r="NLM240" s="187"/>
      <c r="NLN240" s="187"/>
      <c r="NLO240" s="187"/>
      <c r="NLP240" s="187"/>
      <c r="NLQ240" s="187"/>
      <c r="NLR240" s="187"/>
      <c r="NLS240" s="187"/>
      <c r="NLT240" s="187"/>
      <c r="NLU240" s="187"/>
      <c r="NLV240" s="187"/>
      <c r="NLW240" s="187"/>
      <c r="NLX240" s="187"/>
      <c r="NLY240" s="187"/>
      <c r="NLZ240" s="187"/>
      <c r="NMA240" s="187"/>
      <c r="NMB240" s="187"/>
      <c r="NMC240" s="187"/>
      <c r="NMD240" s="187"/>
      <c r="NME240" s="187"/>
      <c r="NMF240" s="187"/>
      <c r="NMG240" s="187"/>
      <c r="NMH240" s="187"/>
      <c r="NMI240" s="187"/>
      <c r="NMJ240" s="187"/>
      <c r="NMK240" s="187"/>
      <c r="NML240" s="187"/>
      <c r="NMM240" s="187"/>
      <c r="NMN240" s="187"/>
      <c r="NMO240" s="187"/>
      <c r="NMP240" s="187"/>
      <c r="NMQ240" s="187"/>
      <c r="NMR240" s="187"/>
      <c r="NMS240" s="187"/>
      <c r="NMT240" s="187"/>
      <c r="NMU240" s="187"/>
      <c r="NMV240" s="187"/>
      <c r="NMW240" s="187"/>
      <c r="NMX240" s="187"/>
      <c r="NMY240" s="187"/>
      <c r="NMZ240" s="187"/>
      <c r="NNA240" s="187"/>
      <c r="NNB240" s="187"/>
      <c r="NNC240" s="187"/>
      <c r="NND240" s="187"/>
      <c r="NNE240" s="187"/>
      <c r="NNF240" s="187"/>
      <c r="NNG240" s="187"/>
      <c r="NNH240" s="187"/>
      <c r="NNI240" s="187"/>
      <c r="NNJ240" s="187"/>
      <c r="NNK240" s="187"/>
      <c r="NNL240" s="187"/>
      <c r="NNM240" s="187"/>
      <c r="NNN240" s="187"/>
      <c r="NNO240" s="187"/>
      <c r="NNP240" s="187"/>
      <c r="NNQ240" s="187"/>
      <c r="NNR240" s="187"/>
      <c r="NNS240" s="187"/>
      <c r="NNT240" s="187"/>
      <c r="NNU240" s="187"/>
      <c r="NNV240" s="187"/>
      <c r="NNW240" s="187"/>
      <c r="NNX240" s="187"/>
      <c r="NNY240" s="187"/>
      <c r="NNZ240" s="187"/>
      <c r="NOA240" s="187"/>
      <c r="NOB240" s="187"/>
      <c r="NOC240" s="187"/>
      <c r="NOD240" s="187"/>
      <c r="NOE240" s="187"/>
      <c r="NOF240" s="187"/>
      <c r="NOG240" s="187"/>
      <c r="NOH240" s="187"/>
      <c r="NOI240" s="187"/>
      <c r="NOJ240" s="187"/>
      <c r="NOK240" s="187"/>
      <c r="NOL240" s="187"/>
      <c r="NOM240" s="187"/>
      <c r="NON240" s="187"/>
      <c r="NOO240" s="187"/>
      <c r="NOP240" s="187"/>
      <c r="NOQ240" s="187"/>
      <c r="NOR240" s="187"/>
      <c r="NOS240" s="187"/>
      <c r="NOT240" s="187"/>
      <c r="NOU240" s="187"/>
      <c r="NOV240" s="187"/>
      <c r="NOW240" s="187"/>
      <c r="NOX240" s="187"/>
      <c r="NOY240" s="187"/>
      <c r="NOZ240" s="187"/>
      <c r="NPA240" s="187"/>
      <c r="NPB240" s="187"/>
      <c r="NPC240" s="187"/>
      <c r="NPD240" s="187"/>
      <c r="NPE240" s="187"/>
      <c r="NPF240" s="187"/>
      <c r="NPG240" s="187"/>
      <c r="NPH240" s="187"/>
      <c r="NPI240" s="187"/>
      <c r="NPJ240" s="187"/>
      <c r="NPK240" s="187"/>
      <c r="NPL240" s="187"/>
      <c r="NPM240" s="187"/>
      <c r="NPN240" s="187"/>
      <c r="NPO240" s="187"/>
      <c r="NPP240" s="187"/>
      <c r="NPQ240" s="187"/>
      <c r="NPR240" s="187"/>
      <c r="NPS240" s="187"/>
      <c r="NPT240" s="187"/>
      <c r="NPU240" s="187"/>
      <c r="NPV240" s="187"/>
      <c r="NPW240" s="187"/>
      <c r="NPX240" s="187"/>
      <c r="NPY240" s="187"/>
      <c r="NPZ240" s="187"/>
      <c r="NQA240" s="187"/>
      <c r="NQB240" s="187"/>
      <c r="NQC240" s="187"/>
      <c r="NQD240" s="187"/>
      <c r="NQE240" s="187"/>
      <c r="NQF240" s="187"/>
      <c r="NQG240" s="187"/>
      <c r="NQH240" s="187"/>
      <c r="NQI240" s="187"/>
      <c r="NQJ240" s="187"/>
      <c r="NQK240" s="187"/>
      <c r="NQL240" s="187"/>
      <c r="NQM240" s="187"/>
      <c r="NQN240" s="187"/>
      <c r="NQO240" s="187"/>
      <c r="NQP240" s="187"/>
      <c r="NQQ240" s="187"/>
      <c r="NQR240" s="187"/>
      <c r="NQS240" s="187"/>
      <c r="NQT240" s="187"/>
      <c r="NQU240" s="187"/>
      <c r="NQV240" s="187"/>
      <c r="NQW240" s="187"/>
      <c r="NQX240" s="187"/>
      <c r="NQY240" s="187"/>
      <c r="NQZ240" s="187"/>
      <c r="NRA240" s="187"/>
      <c r="NRB240" s="187"/>
      <c r="NRC240" s="187"/>
      <c r="NRD240" s="187"/>
      <c r="NRE240" s="187"/>
      <c r="NRF240" s="187"/>
      <c r="NRG240" s="187"/>
      <c r="NRH240" s="187"/>
      <c r="NRI240" s="187"/>
      <c r="NRJ240" s="187"/>
      <c r="NRK240" s="187"/>
      <c r="NRL240" s="187"/>
      <c r="NRM240" s="187"/>
      <c r="NRN240" s="187"/>
      <c r="NRO240" s="187"/>
      <c r="NRP240" s="187"/>
      <c r="NRQ240" s="187"/>
      <c r="NRR240" s="187"/>
      <c r="NRS240" s="187"/>
      <c r="NRT240" s="187"/>
      <c r="NRU240" s="187"/>
      <c r="NRV240" s="187"/>
      <c r="NRW240" s="187"/>
      <c r="NRX240" s="187"/>
      <c r="NRY240" s="187"/>
      <c r="NRZ240" s="187"/>
      <c r="NSA240" s="187"/>
      <c r="NSB240" s="187"/>
      <c r="NSC240" s="187"/>
      <c r="NSD240" s="187"/>
      <c r="NSE240" s="187"/>
      <c r="NSF240" s="187"/>
      <c r="NSG240" s="187"/>
      <c r="NSH240" s="187"/>
      <c r="NSI240" s="187"/>
      <c r="NSJ240" s="187"/>
      <c r="NSK240" s="187"/>
      <c r="NSL240" s="187"/>
      <c r="NSM240" s="187"/>
      <c r="NSN240" s="187"/>
      <c r="NSO240" s="187"/>
      <c r="NSP240" s="187"/>
      <c r="NSQ240" s="187"/>
      <c r="NSR240" s="187"/>
      <c r="NSS240" s="187"/>
      <c r="NST240" s="187"/>
      <c r="NSU240" s="187"/>
      <c r="NSV240" s="187"/>
      <c r="NSW240" s="187"/>
      <c r="NSX240" s="187"/>
      <c r="NSY240" s="187"/>
      <c r="NSZ240" s="187"/>
      <c r="NTA240" s="187"/>
      <c r="NTB240" s="187"/>
      <c r="NTC240" s="187"/>
      <c r="NTD240" s="187"/>
      <c r="NTE240" s="187"/>
      <c r="NTF240" s="187"/>
      <c r="NTG240" s="187"/>
      <c r="NTH240" s="187"/>
      <c r="NTI240" s="187"/>
      <c r="NTJ240" s="187"/>
      <c r="NTK240" s="187"/>
      <c r="NTL240" s="187"/>
      <c r="NTM240" s="187"/>
      <c r="NTN240" s="187"/>
      <c r="NTO240" s="187"/>
      <c r="NTP240" s="187"/>
      <c r="NTQ240" s="187"/>
      <c r="NTR240" s="187"/>
      <c r="NTS240" s="187"/>
      <c r="NTT240" s="187"/>
      <c r="NTU240" s="187"/>
      <c r="NTV240" s="187"/>
      <c r="NTW240" s="187"/>
      <c r="NTX240" s="187"/>
      <c r="NTY240" s="187"/>
      <c r="NTZ240" s="187"/>
      <c r="NUA240" s="187"/>
      <c r="NUB240" s="187"/>
      <c r="NUC240" s="187"/>
      <c r="NUD240" s="187"/>
      <c r="NUE240" s="187"/>
      <c r="NUF240" s="187"/>
      <c r="NUG240" s="187"/>
      <c r="NUH240" s="187"/>
      <c r="NUI240" s="187"/>
      <c r="NUJ240" s="187"/>
      <c r="NUK240" s="187"/>
      <c r="NUL240" s="187"/>
      <c r="NUM240" s="187"/>
      <c r="NUN240" s="187"/>
      <c r="NUO240" s="187"/>
      <c r="NUP240" s="187"/>
      <c r="NUQ240" s="187"/>
      <c r="NUR240" s="187"/>
      <c r="NUS240" s="187"/>
      <c r="NUT240" s="187"/>
      <c r="NUU240" s="187"/>
      <c r="NUV240" s="187"/>
      <c r="NUW240" s="187"/>
      <c r="NUX240" s="187"/>
      <c r="NUY240" s="187"/>
      <c r="NUZ240" s="187"/>
      <c r="NVA240" s="187"/>
      <c r="NVB240" s="187"/>
      <c r="NVC240" s="187"/>
      <c r="NVD240" s="187"/>
      <c r="NVE240" s="187"/>
      <c r="NVF240" s="187"/>
      <c r="NVG240" s="187"/>
      <c r="NVH240" s="187"/>
      <c r="NVI240" s="187"/>
      <c r="NVJ240" s="187"/>
      <c r="NVK240" s="187"/>
      <c r="NVL240" s="187"/>
      <c r="NVM240" s="187"/>
      <c r="NVN240" s="187"/>
      <c r="NVO240" s="187"/>
      <c r="NVP240" s="187"/>
      <c r="NVQ240" s="187"/>
      <c r="NVR240" s="187"/>
      <c r="NVS240" s="187"/>
      <c r="NVT240" s="187"/>
      <c r="NVU240" s="187"/>
      <c r="NVV240" s="187"/>
      <c r="NVW240" s="187"/>
      <c r="NVX240" s="187"/>
      <c r="NVY240" s="187"/>
      <c r="NVZ240" s="187"/>
      <c r="NWA240" s="187"/>
      <c r="NWB240" s="187"/>
      <c r="NWC240" s="187"/>
      <c r="NWD240" s="187"/>
      <c r="NWE240" s="187"/>
      <c r="NWF240" s="187"/>
      <c r="NWG240" s="187"/>
      <c r="NWH240" s="187"/>
      <c r="NWI240" s="187"/>
      <c r="NWJ240" s="187"/>
      <c r="NWK240" s="187"/>
      <c r="NWL240" s="187"/>
      <c r="NWM240" s="187"/>
      <c r="NWN240" s="187"/>
      <c r="NWO240" s="187"/>
      <c r="NWP240" s="187"/>
      <c r="NWQ240" s="187"/>
      <c r="NWR240" s="187"/>
      <c r="NWS240" s="187"/>
      <c r="NWT240" s="187"/>
      <c r="NWU240" s="187"/>
      <c r="NWV240" s="187"/>
      <c r="NWW240" s="187"/>
      <c r="NWX240" s="187"/>
      <c r="NWY240" s="187"/>
      <c r="NWZ240" s="187"/>
      <c r="NXA240" s="187"/>
      <c r="NXB240" s="187"/>
      <c r="NXC240" s="187"/>
      <c r="NXD240" s="187"/>
      <c r="NXE240" s="187"/>
      <c r="NXF240" s="187"/>
      <c r="NXG240" s="187"/>
      <c r="NXH240" s="187"/>
      <c r="NXI240" s="187"/>
      <c r="NXJ240" s="187"/>
      <c r="NXK240" s="187"/>
      <c r="NXL240" s="187"/>
      <c r="NXM240" s="187"/>
      <c r="NXN240" s="187"/>
      <c r="NXO240" s="187"/>
      <c r="NXP240" s="187"/>
      <c r="NXQ240" s="187"/>
      <c r="NXR240" s="187"/>
      <c r="NXS240" s="187"/>
      <c r="NXT240" s="187"/>
      <c r="NXU240" s="187"/>
      <c r="NXV240" s="187"/>
      <c r="NXW240" s="187"/>
      <c r="NXX240" s="187"/>
      <c r="NXY240" s="187"/>
      <c r="NXZ240" s="187"/>
      <c r="NYA240" s="187"/>
      <c r="NYB240" s="187"/>
      <c r="NYC240" s="187"/>
      <c r="NYD240" s="187"/>
      <c r="NYE240" s="187"/>
      <c r="NYF240" s="187"/>
      <c r="NYG240" s="187"/>
      <c r="NYH240" s="187"/>
      <c r="NYI240" s="187"/>
      <c r="NYJ240" s="187"/>
      <c r="NYK240" s="187"/>
      <c r="NYL240" s="187"/>
      <c r="NYM240" s="187"/>
      <c r="NYN240" s="187"/>
      <c r="NYO240" s="187"/>
      <c r="NYP240" s="187"/>
      <c r="NYQ240" s="187"/>
      <c r="NYR240" s="187"/>
      <c r="NYS240" s="187"/>
      <c r="NYT240" s="187"/>
      <c r="NYU240" s="187"/>
      <c r="NYV240" s="187"/>
      <c r="NYW240" s="187"/>
      <c r="NYX240" s="187"/>
      <c r="NYY240" s="187"/>
      <c r="NYZ240" s="187"/>
      <c r="NZA240" s="187"/>
      <c r="NZB240" s="187"/>
      <c r="NZC240" s="187"/>
      <c r="NZD240" s="187"/>
      <c r="NZE240" s="187"/>
      <c r="NZF240" s="187"/>
      <c r="NZG240" s="187"/>
      <c r="NZH240" s="187"/>
      <c r="NZI240" s="187"/>
      <c r="NZJ240" s="187"/>
      <c r="NZK240" s="187"/>
      <c r="NZL240" s="187"/>
      <c r="NZM240" s="187"/>
      <c r="NZN240" s="187"/>
      <c r="NZO240" s="187"/>
      <c r="NZP240" s="187"/>
      <c r="NZQ240" s="187"/>
      <c r="NZR240" s="187"/>
      <c r="NZS240" s="187"/>
      <c r="NZT240" s="187"/>
      <c r="NZU240" s="187"/>
      <c r="NZV240" s="187"/>
      <c r="NZW240" s="187"/>
      <c r="NZX240" s="187"/>
      <c r="NZY240" s="187"/>
      <c r="NZZ240" s="187"/>
      <c r="OAA240" s="187"/>
      <c r="OAB240" s="187"/>
      <c r="OAC240" s="187"/>
      <c r="OAD240" s="187"/>
      <c r="OAE240" s="187"/>
      <c r="OAF240" s="187"/>
      <c r="OAG240" s="187"/>
      <c r="OAH240" s="187"/>
      <c r="OAI240" s="187"/>
      <c r="OAJ240" s="187"/>
      <c r="OAK240" s="187"/>
      <c r="OAL240" s="187"/>
      <c r="OAM240" s="187"/>
      <c r="OAN240" s="187"/>
      <c r="OAO240" s="187"/>
      <c r="OAP240" s="187"/>
      <c r="OAQ240" s="187"/>
      <c r="OAR240" s="187"/>
      <c r="OAS240" s="187"/>
      <c r="OAT240" s="187"/>
      <c r="OAU240" s="187"/>
      <c r="OAV240" s="187"/>
      <c r="OAW240" s="187"/>
      <c r="OAX240" s="187"/>
      <c r="OAY240" s="187"/>
      <c r="OAZ240" s="187"/>
      <c r="OBA240" s="187"/>
      <c r="OBB240" s="187"/>
      <c r="OBC240" s="187"/>
      <c r="OBD240" s="187"/>
      <c r="OBE240" s="187"/>
      <c r="OBF240" s="187"/>
      <c r="OBG240" s="187"/>
      <c r="OBH240" s="187"/>
      <c r="OBI240" s="187"/>
      <c r="OBJ240" s="187"/>
      <c r="OBK240" s="187"/>
      <c r="OBL240" s="187"/>
      <c r="OBM240" s="187"/>
      <c r="OBN240" s="187"/>
      <c r="OBO240" s="187"/>
      <c r="OBP240" s="187"/>
      <c r="OBQ240" s="187"/>
      <c r="OBR240" s="187"/>
      <c r="OBS240" s="187"/>
      <c r="OBT240" s="187"/>
      <c r="OBU240" s="187"/>
      <c r="OBV240" s="187"/>
      <c r="OBW240" s="187"/>
      <c r="OBX240" s="187"/>
      <c r="OBY240" s="187"/>
      <c r="OBZ240" s="187"/>
      <c r="OCA240" s="187"/>
      <c r="OCB240" s="187"/>
      <c r="OCC240" s="187"/>
      <c r="OCD240" s="187"/>
      <c r="OCE240" s="187"/>
      <c r="OCF240" s="187"/>
      <c r="OCG240" s="187"/>
      <c r="OCH240" s="187"/>
      <c r="OCI240" s="187"/>
      <c r="OCJ240" s="187"/>
      <c r="OCK240" s="187"/>
      <c r="OCL240" s="187"/>
      <c r="OCM240" s="187"/>
      <c r="OCN240" s="187"/>
      <c r="OCO240" s="187"/>
      <c r="OCP240" s="187"/>
      <c r="OCQ240" s="187"/>
      <c r="OCR240" s="187"/>
      <c r="OCS240" s="187"/>
      <c r="OCT240" s="187"/>
      <c r="OCU240" s="187"/>
      <c r="OCV240" s="187"/>
      <c r="OCW240" s="187"/>
      <c r="OCX240" s="187"/>
      <c r="OCY240" s="187"/>
      <c r="OCZ240" s="187"/>
      <c r="ODA240" s="187"/>
      <c r="ODB240" s="187"/>
      <c r="ODC240" s="187"/>
      <c r="ODD240" s="187"/>
      <c r="ODE240" s="187"/>
      <c r="ODF240" s="187"/>
      <c r="ODG240" s="187"/>
      <c r="ODH240" s="187"/>
      <c r="ODI240" s="187"/>
      <c r="ODJ240" s="187"/>
      <c r="ODK240" s="187"/>
      <c r="ODL240" s="187"/>
      <c r="ODM240" s="187"/>
      <c r="ODN240" s="187"/>
      <c r="ODO240" s="187"/>
      <c r="ODP240" s="187"/>
      <c r="ODQ240" s="187"/>
      <c r="ODR240" s="187"/>
      <c r="ODS240" s="187"/>
      <c r="ODT240" s="187"/>
      <c r="ODU240" s="187"/>
      <c r="ODV240" s="187"/>
      <c r="ODW240" s="187"/>
      <c r="ODX240" s="187"/>
      <c r="ODY240" s="187"/>
      <c r="ODZ240" s="187"/>
      <c r="OEA240" s="187"/>
      <c r="OEB240" s="187"/>
      <c r="OEC240" s="187"/>
      <c r="OED240" s="187"/>
      <c r="OEE240" s="187"/>
      <c r="OEF240" s="187"/>
      <c r="OEG240" s="187"/>
      <c r="OEH240" s="187"/>
      <c r="OEI240" s="187"/>
      <c r="OEJ240" s="187"/>
      <c r="OEK240" s="187"/>
      <c r="OEL240" s="187"/>
      <c r="OEM240" s="187"/>
      <c r="OEN240" s="187"/>
      <c r="OEO240" s="187"/>
      <c r="OEP240" s="187"/>
      <c r="OEQ240" s="187"/>
      <c r="OER240" s="187"/>
      <c r="OES240" s="187"/>
      <c r="OET240" s="187"/>
      <c r="OEU240" s="187"/>
      <c r="OEV240" s="187"/>
      <c r="OEW240" s="187"/>
      <c r="OEX240" s="187"/>
      <c r="OEY240" s="187"/>
      <c r="OEZ240" s="187"/>
      <c r="OFA240" s="187"/>
      <c r="OFB240" s="187"/>
      <c r="OFC240" s="187"/>
      <c r="OFD240" s="187"/>
      <c r="OFE240" s="187"/>
      <c r="OFF240" s="187"/>
      <c r="OFG240" s="187"/>
      <c r="OFH240" s="187"/>
      <c r="OFI240" s="187"/>
      <c r="OFJ240" s="187"/>
      <c r="OFK240" s="187"/>
      <c r="OFL240" s="187"/>
      <c r="OFM240" s="187"/>
      <c r="OFN240" s="187"/>
      <c r="OFO240" s="187"/>
      <c r="OFP240" s="187"/>
      <c r="OFQ240" s="187"/>
      <c r="OFR240" s="187"/>
      <c r="OFS240" s="187"/>
      <c r="OFT240" s="187"/>
      <c r="OFU240" s="187"/>
      <c r="OFV240" s="187"/>
      <c r="OFW240" s="187"/>
      <c r="OFX240" s="187"/>
      <c r="OFY240" s="187"/>
      <c r="OFZ240" s="187"/>
      <c r="OGA240" s="187"/>
      <c r="OGB240" s="187"/>
      <c r="OGC240" s="187"/>
      <c r="OGD240" s="187"/>
      <c r="OGE240" s="187"/>
      <c r="OGF240" s="187"/>
      <c r="OGG240" s="187"/>
      <c r="OGH240" s="187"/>
      <c r="OGI240" s="187"/>
      <c r="OGJ240" s="187"/>
      <c r="OGK240" s="187"/>
      <c r="OGL240" s="187"/>
      <c r="OGM240" s="187"/>
      <c r="OGN240" s="187"/>
      <c r="OGO240" s="187"/>
      <c r="OGP240" s="187"/>
      <c r="OGQ240" s="187"/>
      <c r="OGR240" s="187"/>
      <c r="OGS240" s="187"/>
      <c r="OGT240" s="187"/>
      <c r="OGU240" s="187"/>
      <c r="OGV240" s="187"/>
      <c r="OGW240" s="187"/>
      <c r="OGX240" s="187"/>
      <c r="OGY240" s="187"/>
      <c r="OGZ240" s="187"/>
      <c r="OHA240" s="187"/>
      <c r="OHB240" s="187"/>
      <c r="OHC240" s="187"/>
      <c r="OHD240" s="187"/>
      <c r="OHE240" s="187"/>
      <c r="OHF240" s="187"/>
      <c r="OHG240" s="187"/>
      <c r="OHH240" s="187"/>
      <c r="OHI240" s="187"/>
      <c r="OHJ240" s="187"/>
      <c r="OHK240" s="187"/>
      <c r="OHL240" s="187"/>
      <c r="OHM240" s="187"/>
      <c r="OHN240" s="187"/>
      <c r="OHO240" s="187"/>
      <c r="OHP240" s="187"/>
      <c r="OHQ240" s="187"/>
      <c r="OHR240" s="187"/>
      <c r="OHS240" s="187"/>
      <c r="OHT240" s="187"/>
      <c r="OHU240" s="187"/>
      <c r="OHV240" s="187"/>
      <c r="OHW240" s="187"/>
      <c r="OHX240" s="187"/>
      <c r="OHY240" s="187"/>
      <c r="OHZ240" s="187"/>
      <c r="OIA240" s="187"/>
      <c r="OIB240" s="187"/>
      <c r="OIC240" s="187"/>
      <c r="OID240" s="187"/>
      <c r="OIE240" s="187"/>
      <c r="OIF240" s="187"/>
      <c r="OIG240" s="187"/>
      <c r="OIH240" s="187"/>
      <c r="OII240" s="187"/>
      <c r="OIJ240" s="187"/>
      <c r="OIK240" s="187"/>
      <c r="OIL240" s="187"/>
      <c r="OIM240" s="187"/>
      <c r="OIN240" s="187"/>
      <c r="OIO240" s="187"/>
      <c r="OIP240" s="187"/>
      <c r="OIQ240" s="187"/>
      <c r="OIR240" s="187"/>
      <c r="OIS240" s="187"/>
      <c r="OIT240" s="187"/>
      <c r="OIU240" s="187"/>
      <c r="OIV240" s="187"/>
      <c r="OIW240" s="187"/>
      <c r="OIX240" s="187"/>
      <c r="OIY240" s="187"/>
      <c r="OIZ240" s="187"/>
      <c r="OJA240" s="187"/>
      <c r="OJB240" s="187"/>
      <c r="OJC240" s="187"/>
      <c r="OJD240" s="187"/>
      <c r="OJE240" s="187"/>
      <c r="OJF240" s="187"/>
      <c r="OJG240" s="187"/>
      <c r="OJH240" s="187"/>
      <c r="OJI240" s="187"/>
      <c r="OJJ240" s="187"/>
      <c r="OJK240" s="187"/>
      <c r="OJL240" s="187"/>
      <c r="OJM240" s="187"/>
      <c r="OJN240" s="187"/>
      <c r="OJO240" s="187"/>
      <c r="OJP240" s="187"/>
      <c r="OJQ240" s="187"/>
      <c r="OJR240" s="187"/>
      <c r="OJS240" s="187"/>
      <c r="OJT240" s="187"/>
      <c r="OJU240" s="187"/>
      <c r="OJV240" s="187"/>
      <c r="OJW240" s="187"/>
      <c r="OJX240" s="187"/>
      <c r="OJY240" s="187"/>
      <c r="OJZ240" s="187"/>
      <c r="OKA240" s="187"/>
      <c r="OKB240" s="187"/>
      <c r="OKC240" s="187"/>
      <c r="OKD240" s="187"/>
      <c r="OKE240" s="187"/>
      <c r="OKF240" s="187"/>
      <c r="OKG240" s="187"/>
      <c r="OKH240" s="187"/>
      <c r="OKI240" s="187"/>
      <c r="OKJ240" s="187"/>
      <c r="OKK240" s="187"/>
      <c r="OKL240" s="187"/>
      <c r="OKM240" s="187"/>
      <c r="OKN240" s="187"/>
      <c r="OKO240" s="187"/>
      <c r="OKP240" s="187"/>
      <c r="OKQ240" s="187"/>
      <c r="OKR240" s="187"/>
      <c r="OKS240" s="187"/>
      <c r="OKT240" s="187"/>
      <c r="OKU240" s="187"/>
      <c r="OKV240" s="187"/>
      <c r="OKW240" s="187"/>
      <c r="OKX240" s="187"/>
      <c r="OKY240" s="187"/>
      <c r="OKZ240" s="187"/>
      <c r="OLA240" s="187"/>
      <c r="OLB240" s="187"/>
      <c r="OLC240" s="187"/>
      <c r="OLD240" s="187"/>
      <c r="OLE240" s="187"/>
      <c r="OLF240" s="187"/>
      <c r="OLG240" s="187"/>
      <c r="OLH240" s="187"/>
      <c r="OLI240" s="187"/>
      <c r="OLJ240" s="187"/>
      <c r="OLK240" s="187"/>
      <c r="OLL240" s="187"/>
      <c r="OLM240" s="187"/>
      <c r="OLN240" s="187"/>
      <c r="OLO240" s="187"/>
      <c r="OLP240" s="187"/>
      <c r="OLQ240" s="187"/>
      <c r="OLR240" s="187"/>
      <c r="OLS240" s="187"/>
      <c r="OLT240" s="187"/>
      <c r="OLU240" s="187"/>
      <c r="OLV240" s="187"/>
      <c r="OLW240" s="187"/>
      <c r="OLX240" s="187"/>
      <c r="OLY240" s="187"/>
      <c r="OLZ240" s="187"/>
      <c r="OMA240" s="187"/>
      <c r="OMB240" s="187"/>
      <c r="OMC240" s="187"/>
      <c r="OMD240" s="187"/>
      <c r="OME240" s="187"/>
      <c r="OMF240" s="187"/>
      <c r="OMG240" s="187"/>
      <c r="OMH240" s="187"/>
      <c r="OMI240" s="187"/>
      <c r="OMJ240" s="187"/>
      <c r="OMK240" s="187"/>
      <c r="OML240" s="187"/>
      <c r="OMM240" s="187"/>
      <c r="OMN240" s="187"/>
      <c r="OMO240" s="187"/>
      <c r="OMP240" s="187"/>
      <c r="OMQ240" s="187"/>
      <c r="OMR240" s="187"/>
      <c r="OMS240" s="187"/>
      <c r="OMT240" s="187"/>
      <c r="OMU240" s="187"/>
      <c r="OMV240" s="187"/>
      <c r="OMW240" s="187"/>
      <c r="OMX240" s="187"/>
      <c r="OMY240" s="187"/>
      <c r="OMZ240" s="187"/>
      <c r="ONA240" s="187"/>
      <c r="ONB240" s="187"/>
      <c r="ONC240" s="187"/>
      <c r="OND240" s="187"/>
      <c r="ONE240" s="187"/>
      <c r="ONF240" s="187"/>
      <c r="ONG240" s="187"/>
      <c r="ONH240" s="187"/>
      <c r="ONI240" s="187"/>
      <c r="ONJ240" s="187"/>
      <c r="ONK240" s="187"/>
      <c r="ONL240" s="187"/>
      <c r="ONM240" s="187"/>
      <c r="ONN240" s="187"/>
      <c r="ONO240" s="187"/>
      <c r="ONP240" s="187"/>
      <c r="ONQ240" s="187"/>
      <c r="ONR240" s="187"/>
      <c r="ONS240" s="187"/>
      <c r="ONT240" s="187"/>
      <c r="ONU240" s="187"/>
      <c r="ONV240" s="187"/>
      <c r="ONW240" s="187"/>
      <c r="ONX240" s="187"/>
      <c r="ONY240" s="187"/>
      <c r="ONZ240" s="187"/>
      <c r="OOA240" s="187"/>
      <c r="OOB240" s="187"/>
      <c r="OOC240" s="187"/>
      <c r="OOD240" s="187"/>
      <c r="OOE240" s="187"/>
      <c r="OOF240" s="187"/>
      <c r="OOG240" s="187"/>
      <c r="OOH240" s="187"/>
      <c r="OOI240" s="187"/>
      <c r="OOJ240" s="187"/>
      <c r="OOK240" s="187"/>
      <c r="OOL240" s="187"/>
      <c r="OOM240" s="187"/>
      <c r="OON240" s="187"/>
      <c r="OOO240" s="187"/>
      <c r="OOP240" s="187"/>
      <c r="OOQ240" s="187"/>
      <c r="OOR240" s="187"/>
      <c r="OOS240" s="187"/>
      <c r="OOT240" s="187"/>
      <c r="OOU240" s="187"/>
      <c r="OOV240" s="187"/>
      <c r="OOW240" s="187"/>
      <c r="OOX240" s="187"/>
      <c r="OOY240" s="187"/>
      <c r="OOZ240" s="187"/>
      <c r="OPA240" s="187"/>
      <c r="OPB240" s="187"/>
      <c r="OPC240" s="187"/>
      <c r="OPD240" s="187"/>
      <c r="OPE240" s="187"/>
      <c r="OPF240" s="187"/>
      <c r="OPG240" s="187"/>
      <c r="OPH240" s="187"/>
      <c r="OPI240" s="187"/>
      <c r="OPJ240" s="187"/>
      <c r="OPK240" s="187"/>
      <c r="OPL240" s="187"/>
      <c r="OPM240" s="187"/>
      <c r="OPN240" s="187"/>
      <c r="OPO240" s="187"/>
      <c r="OPP240" s="187"/>
      <c r="OPQ240" s="187"/>
      <c r="OPR240" s="187"/>
      <c r="OPS240" s="187"/>
      <c r="OPT240" s="187"/>
      <c r="OPU240" s="187"/>
      <c r="OPV240" s="187"/>
      <c r="OPW240" s="187"/>
      <c r="OPX240" s="187"/>
      <c r="OPY240" s="187"/>
      <c r="OPZ240" s="187"/>
      <c r="OQA240" s="187"/>
      <c r="OQB240" s="187"/>
      <c r="OQC240" s="187"/>
      <c r="OQD240" s="187"/>
      <c r="OQE240" s="187"/>
      <c r="OQF240" s="187"/>
      <c r="OQG240" s="187"/>
      <c r="OQH240" s="187"/>
      <c r="OQI240" s="187"/>
      <c r="OQJ240" s="187"/>
      <c r="OQK240" s="187"/>
      <c r="OQL240" s="187"/>
      <c r="OQM240" s="187"/>
      <c r="OQN240" s="187"/>
      <c r="OQO240" s="187"/>
      <c r="OQP240" s="187"/>
      <c r="OQQ240" s="187"/>
      <c r="OQR240" s="187"/>
      <c r="OQS240" s="187"/>
      <c r="OQT240" s="187"/>
      <c r="OQU240" s="187"/>
      <c r="OQV240" s="187"/>
      <c r="OQW240" s="187"/>
      <c r="OQX240" s="187"/>
      <c r="OQY240" s="187"/>
      <c r="OQZ240" s="187"/>
      <c r="ORA240" s="187"/>
      <c r="ORB240" s="187"/>
      <c r="ORC240" s="187"/>
      <c r="ORD240" s="187"/>
      <c r="ORE240" s="187"/>
      <c r="ORF240" s="187"/>
      <c r="ORG240" s="187"/>
      <c r="ORH240" s="187"/>
      <c r="ORI240" s="187"/>
      <c r="ORJ240" s="187"/>
      <c r="ORK240" s="187"/>
      <c r="ORL240" s="187"/>
      <c r="ORM240" s="187"/>
      <c r="ORN240" s="187"/>
      <c r="ORO240" s="187"/>
      <c r="ORP240" s="187"/>
      <c r="ORQ240" s="187"/>
      <c r="ORR240" s="187"/>
      <c r="ORS240" s="187"/>
      <c r="ORT240" s="187"/>
      <c r="ORU240" s="187"/>
      <c r="ORV240" s="187"/>
      <c r="ORW240" s="187"/>
      <c r="ORX240" s="187"/>
      <c r="ORY240" s="187"/>
      <c r="ORZ240" s="187"/>
      <c r="OSA240" s="187"/>
      <c r="OSB240" s="187"/>
      <c r="OSC240" s="187"/>
      <c r="OSD240" s="187"/>
      <c r="OSE240" s="187"/>
      <c r="OSF240" s="187"/>
      <c r="OSG240" s="187"/>
      <c r="OSH240" s="187"/>
      <c r="OSI240" s="187"/>
      <c r="OSJ240" s="187"/>
      <c r="OSK240" s="187"/>
      <c r="OSL240" s="187"/>
      <c r="OSM240" s="187"/>
      <c r="OSN240" s="187"/>
      <c r="OSO240" s="187"/>
      <c r="OSP240" s="187"/>
      <c r="OSQ240" s="187"/>
      <c r="OSR240" s="187"/>
      <c r="OSS240" s="187"/>
      <c r="OST240" s="187"/>
      <c r="OSU240" s="187"/>
      <c r="OSV240" s="187"/>
      <c r="OSW240" s="187"/>
      <c r="OSX240" s="187"/>
      <c r="OSY240" s="187"/>
      <c r="OSZ240" s="187"/>
      <c r="OTA240" s="187"/>
      <c r="OTB240" s="187"/>
      <c r="OTC240" s="187"/>
      <c r="OTD240" s="187"/>
      <c r="OTE240" s="187"/>
      <c r="OTF240" s="187"/>
      <c r="OTG240" s="187"/>
      <c r="OTH240" s="187"/>
      <c r="OTI240" s="187"/>
      <c r="OTJ240" s="187"/>
      <c r="OTK240" s="187"/>
      <c r="OTL240" s="187"/>
      <c r="OTM240" s="187"/>
      <c r="OTN240" s="187"/>
      <c r="OTO240" s="187"/>
      <c r="OTP240" s="187"/>
      <c r="OTQ240" s="187"/>
      <c r="OTR240" s="187"/>
      <c r="OTS240" s="187"/>
      <c r="OTT240" s="187"/>
      <c r="OTU240" s="187"/>
      <c r="OTV240" s="187"/>
      <c r="OTW240" s="187"/>
      <c r="OTX240" s="187"/>
      <c r="OTY240" s="187"/>
      <c r="OTZ240" s="187"/>
      <c r="OUA240" s="187"/>
      <c r="OUB240" s="187"/>
      <c r="OUC240" s="187"/>
      <c r="OUD240" s="187"/>
      <c r="OUE240" s="187"/>
      <c r="OUF240" s="187"/>
      <c r="OUG240" s="187"/>
      <c r="OUH240" s="187"/>
      <c r="OUI240" s="187"/>
      <c r="OUJ240" s="187"/>
      <c r="OUK240" s="187"/>
      <c r="OUL240" s="187"/>
      <c r="OUM240" s="187"/>
      <c r="OUN240" s="187"/>
      <c r="OUO240" s="187"/>
      <c r="OUP240" s="187"/>
      <c r="OUQ240" s="187"/>
      <c r="OUR240" s="187"/>
      <c r="OUS240" s="187"/>
      <c r="OUT240" s="187"/>
      <c r="OUU240" s="187"/>
      <c r="OUV240" s="187"/>
      <c r="OUW240" s="187"/>
      <c r="OUX240" s="187"/>
      <c r="OUY240" s="187"/>
      <c r="OUZ240" s="187"/>
      <c r="OVA240" s="187"/>
      <c r="OVB240" s="187"/>
      <c r="OVC240" s="187"/>
      <c r="OVD240" s="187"/>
      <c r="OVE240" s="187"/>
      <c r="OVF240" s="187"/>
      <c r="OVG240" s="187"/>
      <c r="OVH240" s="187"/>
      <c r="OVI240" s="187"/>
      <c r="OVJ240" s="187"/>
      <c r="OVK240" s="187"/>
      <c r="OVL240" s="187"/>
      <c r="OVM240" s="187"/>
      <c r="OVN240" s="187"/>
      <c r="OVO240" s="187"/>
      <c r="OVP240" s="187"/>
      <c r="OVQ240" s="187"/>
      <c r="OVR240" s="187"/>
      <c r="OVS240" s="187"/>
      <c r="OVT240" s="187"/>
      <c r="OVU240" s="187"/>
      <c r="OVV240" s="187"/>
      <c r="OVW240" s="187"/>
      <c r="OVX240" s="187"/>
      <c r="OVY240" s="187"/>
      <c r="OVZ240" s="187"/>
      <c r="OWA240" s="187"/>
      <c r="OWB240" s="187"/>
      <c r="OWC240" s="187"/>
      <c r="OWD240" s="187"/>
      <c r="OWE240" s="187"/>
      <c r="OWF240" s="187"/>
      <c r="OWG240" s="187"/>
      <c r="OWH240" s="187"/>
      <c r="OWI240" s="187"/>
      <c r="OWJ240" s="187"/>
      <c r="OWK240" s="187"/>
      <c r="OWL240" s="187"/>
      <c r="OWM240" s="187"/>
      <c r="OWN240" s="187"/>
      <c r="OWO240" s="187"/>
      <c r="OWP240" s="187"/>
      <c r="OWQ240" s="187"/>
      <c r="OWR240" s="187"/>
      <c r="OWS240" s="187"/>
      <c r="OWT240" s="187"/>
      <c r="OWU240" s="187"/>
      <c r="OWV240" s="187"/>
      <c r="OWW240" s="187"/>
      <c r="OWX240" s="187"/>
      <c r="OWY240" s="187"/>
      <c r="OWZ240" s="187"/>
      <c r="OXA240" s="187"/>
      <c r="OXB240" s="187"/>
      <c r="OXC240" s="187"/>
      <c r="OXD240" s="187"/>
      <c r="OXE240" s="187"/>
      <c r="OXF240" s="187"/>
      <c r="OXG240" s="187"/>
      <c r="OXH240" s="187"/>
      <c r="OXI240" s="187"/>
      <c r="OXJ240" s="187"/>
      <c r="OXK240" s="187"/>
      <c r="OXL240" s="187"/>
      <c r="OXM240" s="187"/>
      <c r="OXN240" s="187"/>
      <c r="OXO240" s="187"/>
      <c r="OXP240" s="187"/>
      <c r="OXQ240" s="187"/>
      <c r="OXR240" s="187"/>
      <c r="OXS240" s="187"/>
      <c r="OXT240" s="187"/>
      <c r="OXU240" s="187"/>
      <c r="OXV240" s="187"/>
      <c r="OXW240" s="187"/>
      <c r="OXX240" s="187"/>
      <c r="OXY240" s="187"/>
      <c r="OXZ240" s="187"/>
      <c r="OYA240" s="187"/>
      <c r="OYB240" s="187"/>
      <c r="OYC240" s="187"/>
      <c r="OYD240" s="187"/>
      <c r="OYE240" s="187"/>
      <c r="OYF240" s="187"/>
      <c r="OYG240" s="187"/>
      <c r="OYH240" s="187"/>
      <c r="OYI240" s="187"/>
      <c r="OYJ240" s="187"/>
      <c r="OYK240" s="187"/>
      <c r="OYL240" s="187"/>
      <c r="OYM240" s="187"/>
      <c r="OYN240" s="187"/>
      <c r="OYO240" s="187"/>
      <c r="OYP240" s="187"/>
      <c r="OYQ240" s="187"/>
      <c r="OYR240" s="187"/>
      <c r="OYS240" s="187"/>
      <c r="OYT240" s="187"/>
      <c r="OYU240" s="187"/>
      <c r="OYV240" s="187"/>
      <c r="OYW240" s="187"/>
      <c r="OYX240" s="187"/>
      <c r="OYY240" s="187"/>
      <c r="OYZ240" s="187"/>
      <c r="OZA240" s="187"/>
      <c r="OZB240" s="187"/>
      <c r="OZC240" s="187"/>
      <c r="OZD240" s="187"/>
      <c r="OZE240" s="187"/>
      <c r="OZF240" s="187"/>
      <c r="OZG240" s="187"/>
      <c r="OZH240" s="187"/>
      <c r="OZI240" s="187"/>
      <c r="OZJ240" s="187"/>
      <c r="OZK240" s="187"/>
      <c r="OZL240" s="187"/>
      <c r="OZM240" s="187"/>
      <c r="OZN240" s="187"/>
      <c r="OZO240" s="187"/>
      <c r="OZP240" s="187"/>
      <c r="OZQ240" s="187"/>
      <c r="OZR240" s="187"/>
      <c r="OZS240" s="187"/>
      <c r="OZT240" s="187"/>
      <c r="OZU240" s="187"/>
      <c r="OZV240" s="187"/>
      <c r="OZW240" s="187"/>
      <c r="OZX240" s="187"/>
      <c r="OZY240" s="187"/>
      <c r="OZZ240" s="187"/>
      <c r="PAA240" s="187"/>
      <c r="PAB240" s="187"/>
      <c r="PAC240" s="187"/>
      <c r="PAD240" s="187"/>
      <c r="PAE240" s="187"/>
      <c r="PAF240" s="187"/>
      <c r="PAG240" s="187"/>
      <c r="PAH240" s="187"/>
      <c r="PAI240" s="187"/>
      <c r="PAJ240" s="187"/>
      <c r="PAK240" s="187"/>
      <c r="PAL240" s="187"/>
      <c r="PAM240" s="187"/>
      <c r="PAN240" s="187"/>
      <c r="PAO240" s="187"/>
      <c r="PAP240" s="187"/>
      <c r="PAQ240" s="187"/>
      <c r="PAR240" s="187"/>
      <c r="PAS240" s="187"/>
      <c r="PAT240" s="187"/>
      <c r="PAU240" s="187"/>
      <c r="PAV240" s="187"/>
      <c r="PAW240" s="187"/>
      <c r="PAX240" s="187"/>
      <c r="PAY240" s="187"/>
      <c r="PAZ240" s="187"/>
      <c r="PBA240" s="187"/>
      <c r="PBB240" s="187"/>
      <c r="PBC240" s="187"/>
      <c r="PBD240" s="187"/>
      <c r="PBE240" s="187"/>
      <c r="PBF240" s="187"/>
      <c r="PBG240" s="187"/>
      <c r="PBH240" s="187"/>
      <c r="PBI240" s="187"/>
      <c r="PBJ240" s="187"/>
      <c r="PBK240" s="187"/>
      <c r="PBL240" s="187"/>
      <c r="PBM240" s="187"/>
      <c r="PBN240" s="187"/>
      <c r="PBO240" s="187"/>
      <c r="PBP240" s="187"/>
      <c r="PBQ240" s="187"/>
      <c r="PBR240" s="187"/>
      <c r="PBS240" s="187"/>
      <c r="PBT240" s="187"/>
      <c r="PBU240" s="187"/>
      <c r="PBV240" s="187"/>
      <c r="PBW240" s="187"/>
      <c r="PBX240" s="187"/>
      <c r="PBY240" s="187"/>
      <c r="PBZ240" s="187"/>
      <c r="PCA240" s="187"/>
      <c r="PCB240" s="187"/>
      <c r="PCC240" s="187"/>
      <c r="PCD240" s="187"/>
      <c r="PCE240" s="187"/>
      <c r="PCF240" s="187"/>
      <c r="PCG240" s="187"/>
      <c r="PCH240" s="187"/>
      <c r="PCI240" s="187"/>
      <c r="PCJ240" s="187"/>
      <c r="PCK240" s="187"/>
      <c r="PCL240" s="187"/>
      <c r="PCM240" s="187"/>
      <c r="PCN240" s="187"/>
      <c r="PCO240" s="187"/>
      <c r="PCP240" s="187"/>
      <c r="PCQ240" s="187"/>
      <c r="PCR240" s="187"/>
      <c r="PCS240" s="187"/>
      <c r="PCT240" s="187"/>
      <c r="PCU240" s="187"/>
      <c r="PCV240" s="187"/>
      <c r="PCW240" s="187"/>
      <c r="PCX240" s="187"/>
      <c r="PCY240" s="187"/>
      <c r="PCZ240" s="187"/>
      <c r="PDA240" s="187"/>
      <c r="PDB240" s="187"/>
      <c r="PDC240" s="187"/>
      <c r="PDD240" s="187"/>
      <c r="PDE240" s="187"/>
      <c r="PDF240" s="187"/>
      <c r="PDG240" s="187"/>
      <c r="PDH240" s="187"/>
      <c r="PDI240" s="187"/>
      <c r="PDJ240" s="187"/>
      <c r="PDK240" s="187"/>
      <c r="PDL240" s="187"/>
      <c r="PDM240" s="187"/>
      <c r="PDN240" s="187"/>
      <c r="PDO240" s="187"/>
      <c r="PDP240" s="187"/>
      <c r="PDQ240" s="187"/>
      <c r="PDR240" s="187"/>
      <c r="PDS240" s="187"/>
      <c r="PDT240" s="187"/>
      <c r="PDU240" s="187"/>
      <c r="PDV240" s="187"/>
      <c r="PDW240" s="187"/>
      <c r="PDX240" s="187"/>
      <c r="PDY240" s="187"/>
      <c r="PDZ240" s="187"/>
      <c r="PEA240" s="187"/>
      <c r="PEB240" s="187"/>
      <c r="PEC240" s="187"/>
      <c r="PED240" s="187"/>
      <c r="PEE240" s="187"/>
      <c r="PEF240" s="187"/>
      <c r="PEG240" s="187"/>
      <c r="PEH240" s="187"/>
      <c r="PEI240" s="187"/>
      <c r="PEJ240" s="187"/>
      <c r="PEK240" s="187"/>
      <c r="PEL240" s="187"/>
      <c r="PEM240" s="187"/>
      <c r="PEN240" s="187"/>
      <c r="PEO240" s="187"/>
      <c r="PEP240" s="187"/>
      <c r="PEQ240" s="187"/>
      <c r="PER240" s="187"/>
      <c r="PES240" s="187"/>
      <c r="PET240" s="187"/>
      <c r="PEU240" s="187"/>
      <c r="PEV240" s="187"/>
      <c r="PEW240" s="187"/>
      <c r="PEX240" s="187"/>
      <c r="PEY240" s="187"/>
      <c r="PEZ240" s="187"/>
      <c r="PFA240" s="187"/>
      <c r="PFB240" s="187"/>
      <c r="PFC240" s="187"/>
      <c r="PFD240" s="187"/>
      <c r="PFE240" s="187"/>
      <c r="PFF240" s="187"/>
      <c r="PFG240" s="187"/>
      <c r="PFH240" s="187"/>
      <c r="PFI240" s="187"/>
      <c r="PFJ240" s="187"/>
      <c r="PFK240" s="187"/>
      <c r="PFL240" s="187"/>
      <c r="PFM240" s="187"/>
      <c r="PFN240" s="187"/>
      <c r="PFO240" s="187"/>
      <c r="PFP240" s="187"/>
      <c r="PFQ240" s="187"/>
      <c r="PFR240" s="187"/>
      <c r="PFS240" s="187"/>
      <c r="PFT240" s="187"/>
      <c r="PFU240" s="187"/>
      <c r="PFV240" s="187"/>
      <c r="PFW240" s="187"/>
      <c r="PFX240" s="187"/>
      <c r="PFY240" s="187"/>
      <c r="PFZ240" s="187"/>
      <c r="PGA240" s="187"/>
      <c r="PGB240" s="187"/>
      <c r="PGC240" s="187"/>
      <c r="PGD240" s="187"/>
      <c r="PGE240" s="187"/>
      <c r="PGF240" s="187"/>
      <c r="PGG240" s="187"/>
      <c r="PGH240" s="187"/>
      <c r="PGI240" s="187"/>
      <c r="PGJ240" s="187"/>
      <c r="PGK240" s="187"/>
      <c r="PGL240" s="187"/>
      <c r="PGM240" s="187"/>
      <c r="PGN240" s="187"/>
      <c r="PGO240" s="187"/>
      <c r="PGP240" s="187"/>
      <c r="PGQ240" s="187"/>
      <c r="PGR240" s="187"/>
      <c r="PGS240" s="187"/>
      <c r="PGT240" s="187"/>
      <c r="PGU240" s="187"/>
      <c r="PGV240" s="187"/>
      <c r="PGW240" s="187"/>
      <c r="PGX240" s="187"/>
      <c r="PGY240" s="187"/>
      <c r="PGZ240" s="187"/>
      <c r="PHA240" s="187"/>
      <c r="PHB240" s="187"/>
      <c r="PHC240" s="187"/>
      <c r="PHD240" s="187"/>
      <c r="PHE240" s="187"/>
      <c r="PHF240" s="187"/>
      <c r="PHG240" s="187"/>
      <c r="PHH240" s="187"/>
      <c r="PHI240" s="187"/>
      <c r="PHJ240" s="187"/>
      <c r="PHK240" s="187"/>
      <c r="PHL240" s="187"/>
      <c r="PHM240" s="187"/>
      <c r="PHN240" s="187"/>
      <c r="PHO240" s="187"/>
      <c r="PHP240" s="187"/>
      <c r="PHQ240" s="187"/>
      <c r="PHR240" s="187"/>
      <c r="PHS240" s="187"/>
      <c r="PHT240" s="187"/>
      <c r="PHU240" s="187"/>
      <c r="PHV240" s="187"/>
      <c r="PHW240" s="187"/>
      <c r="PHX240" s="187"/>
      <c r="PHY240" s="187"/>
      <c r="PHZ240" s="187"/>
      <c r="PIA240" s="187"/>
      <c r="PIB240" s="187"/>
      <c r="PIC240" s="187"/>
      <c r="PID240" s="187"/>
      <c r="PIE240" s="187"/>
      <c r="PIF240" s="187"/>
      <c r="PIG240" s="187"/>
      <c r="PIH240" s="187"/>
      <c r="PII240" s="187"/>
      <c r="PIJ240" s="187"/>
      <c r="PIK240" s="187"/>
      <c r="PIL240" s="187"/>
      <c r="PIM240" s="187"/>
      <c r="PIN240" s="187"/>
      <c r="PIO240" s="187"/>
      <c r="PIP240" s="187"/>
      <c r="PIQ240" s="187"/>
      <c r="PIR240" s="187"/>
      <c r="PIS240" s="187"/>
      <c r="PIT240" s="187"/>
      <c r="PIU240" s="187"/>
      <c r="PIV240" s="187"/>
      <c r="PIW240" s="187"/>
      <c r="PIX240" s="187"/>
      <c r="PIY240" s="187"/>
      <c r="PIZ240" s="187"/>
      <c r="PJA240" s="187"/>
      <c r="PJB240" s="187"/>
      <c r="PJC240" s="187"/>
      <c r="PJD240" s="187"/>
      <c r="PJE240" s="187"/>
      <c r="PJF240" s="187"/>
      <c r="PJG240" s="187"/>
      <c r="PJH240" s="187"/>
      <c r="PJI240" s="187"/>
      <c r="PJJ240" s="187"/>
      <c r="PJK240" s="187"/>
      <c r="PJL240" s="187"/>
      <c r="PJM240" s="187"/>
      <c r="PJN240" s="187"/>
      <c r="PJO240" s="187"/>
      <c r="PJP240" s="187"/>
      <c r="PJQ240" s="187"/>
      <c r="PJR240" s="187"/>
      <c r="PJS240" s="187"/>
      <c r="PJT240" s="187"/>
      <c r="PJU240" s="187"/>
      <c r="PJV240" s="187"/>
      <c r="PJW240" s="187"/>
      <c r="PJX240" s="187"/>
      <c r="PJY240" s="187"/>
      <c r="PJZ240" s="187"/>
      <c r="PKA240" s="187"/>
      <c r="PKB240" s="187"/>
      <c r="PKC240" s="187"/>
      <c r="PKD240" s="187"/>
      <c r="PKE240" s="187"/>
      <c r="PKF240" s="187"/>
      <c r="PKG240" s="187"/>
      <c r="PKH240" s="187"/>
      <c r="PKI240" s="187"/>
      <c r="PKJ240" s="187"/>
      <c r="PKK240" s="187"/>
      <c r="PKL240" s="187"/>
      <c r="PKM240" s="187"/>
      <c r="PKN240" s="187"/>
      <c r="PKO240" s="187"/>
      <c r="PKP240" s="187"/>
      <c r="PKQ240" s="187"/>
      <c r="PKR240" s="187"/>
      <c r="PKS240" s="187"/>
      <c r="PKT240" s="187"/>
      <c r="PKU240" s="187"/>
      <c r="PKV240" s="187"/>
      <c r="PKW240" s="187"/>
      <c r="PKX240" s="187"/>
      <c r="PKY240" s="187"/>
      <c r="PKZ240" s="187"/>
      <c r="PLA240" s="187"/>
      <c r="PLB240" s="187"/>
      <c r="PLC240" s="187"/>
      <c r="PLD240" s="187"/>
      <c r="PLE240" s="187"/>
      <c r="PLF240" s="187"/>
      <c r="PLG240" s="187"/>
      <c r="PLH240" s="187"/>
      <c r="PLI240" s="187"/>
      <c r="PLJ240" s="187"/>
      <c r="PLK240" s="187"/>
      <c r="PLL240" s="187"/>
      <c r="PLM240" s="187"/>
      <c r="PLN240" s="187"/>
      <c r="PLO240" s="187"/>
      <c r="PLP240" s="187"/>
      <c r="PLQ240" s="187"/>
      <c r="PLR240" s="187"/>
      <c r="PLS240" s="187"/>
      <c r="PLT240" s="187"/>
      <c r="PLU240" s="187"/>
      <c r="PLV240" s="187"/>
      <c r="PLW240" s="187"/>
      <c r="PLX240" s="187"/>
      <c r="PLY240" s="187"/>
      <c r="PLZ240" s="187"/>
      <c r="PMA240" s="187"/>
      <c r="PMB240" s="187"/>
      <c r="PMC240" s="187"/>
      <c r="PMD240" s="187"/>
      <c r="PME240" s="187"/>
      <c r="PMF240" s="187"/>
      <c r="PMG240" s="187"/>
      <c r="PMH240" s="187"/>
      <c r="PMI240" s="187"/>
      <c r="PMJ240" s="187"/>
      <c r="PMK240" s="187"/>
      <c r="PML240" s="187"/>
      <c r="PMM240" s="187"/>
      <c r="PMN240" s="187"/>
      <c r="PMO240" s="187"/>
      <c r="PMP240" s="187"/>
      <c r="PMQ240" s="187"/>
      <c r="PMR240" s="187"/>
      <c r="PMS240" s="187"/>
      <c r="PMT240" s="187"/>
      <c r="PMU240" s="187"/>
      <c r="PMV240" s="187"/>
      <c r="PMW240" s="187"/>
      <c r="PMX240" s="187"/>
      <c r="PMY240" s="187"/>
      <c r="PMZ240" s="187"/>
      <c r="PNA240" s="187"/>
      <c r="PNB240" s="187"/>
      <c r="PNC240" s="187"/>
      <c r="PND240" s="187"/>
      <c r="PNE240" s="187"/>
      <c r="PNF240" s="187"/>
      <c r="PNG240" s="187"/>
      <c r="PNH240" s="187"/>
      <c r="PNI240" s="187"/>
      <c r="PNJ240" s="187"/>
      <c r="PNK240" s="187"/>
      <c r="PNL240" s="187"/>
      <c r="PNM240" s="187"/>
      <c r="PNN240" s="187"/>
      <c r="PNO240" s="187"/>
      <c r="PNP240" s="187"/>
      <c r="PNQ240" s="187"/>
      <c r="PNR240" s="187"/>
      <c r="PNS240" s="187"/>
      <c r="PNT240" s="187"/>
      <c r="PNU240" s="187"/>
      <c r="PNV240" s="187"/>
      <c r="PNW240" s="187"/>
      <c r="PNX240" s="187"/>
      <c r="PNY240" s="187"/>
      <c r="PNZ240" s="187"/>
      <c r="POA240" s="187"/>
      <c r="POB240" s="187"/>
      <c r="POC240" s="187"/>
      <c r="POD240" s="187"/>
      <c r="POE240" s="187"/>
      <c r="POF240" s="187"/>
      <c r="POG240" s="187"/>
      <c r="POH240" s="187"/>
      <c r="POI240" s="187"/>
      <c r="POJ240" s="187"/>
      <c r="POK240" s="187"/>
      <c r="POL240" s="187"/>
      <c r="POM240" s="187"/>
      <c r="PON240" s="187"/>
      <c r="POO240" s="187"/>
      <c r="POP240" s="187"/>
      <c r="POQ240" s="187"/>
      <c r="POR240" s="187"/>
      <c r="POS240" s="187"/>
      <c r="POT240" s="187"/>
      <c r="POU240" s="187"/>
      <c r="POV240" s="187"/>
      <c r="POW240" s="187"/>
      <c r="POX240" s="187"/>
      <c r="POY240" s="187"/>
      <c r="POZ240" s="187"/>
      <c r="PPA240" s="187"/>
      <c r="PPB240" s="187"/>
      <c r="PPC240" s="187"/>
      <c r="PPD240" s="187"/>
      <c r="PPE240" s="187"/>
      <c r="PPF240" s="187"/>
      <c r="PPG240" s="187"/>
      <c r="PPH240" s="187"/>
      <c r="PPI240" s="187"/>
      <c r="PPJ240" s="187"/>
      <c r="PPK240" s="187"/>
      <c r="PPL240" s="187"/>
      <c r="PPM240" s="187"/>
      <c r="PPN240" s="187"/>
      <c r="PPO240" s="187"/>
      <c r="PPP240" s="187"/>
      <c r="PPQ240" s="187"/>
      <c r="PPR240" s="187"/>
      <c r="PPS240" s="187"/>
      <c r="PPT240" s="187"/>
      <c r="PPU240" s="187"/>
      <c r="PPV240" s="187"/>
      <c r="PPW240" s="187"/>
      <c r="PPX240" s="187"/>
      <c r="PPY240" s="187"/>
      <c r="PPZ240" s="187"/>
      <c r="PQA240" s="187"/>
      <c r="PQB240" s="187"/>
      <c r="PQC240" s="187"/>
      <c r="PQD240" s="187"/>
      <c r="PQE240" s="187"/>
      <c r="PQF240" s="187"/>
      <c r="PQG240" s="187"/>
      <c r="PQH240" s="187"/>
      <c r="PQI240" s="187"/>
      <c r="PQJ240" s="187"/>
      <c r="PQK240" s="187"/>
      <c r="PQL240" s="187"/>
      <c r="PQM240" s="187"/>
      <c r="PQN240" s="187"/>
      <c r="PQO240" s="187"/>
      <c r="PQP240" s="187"/>
      <c r="PQQ240" s="187"/>
      <c r="PQR240" s="187"/>
      <c r="PQS240" s="187"/>
      <c r="PQT240" s="187"/>
      <c r="PQU240" s="187"/>
      <c r="PQV240" s="187"/>
      <c r="PQW240" s="187"/>
      <c r="PQX240" s="187"/>
      <c r="PQY240" s="187"/>
      <c r="PQZ240" s="187"/>
      <c r="PRA240" s="187"/>
      <c r="PRB240" s="187"/>
      <c r="PRC240" s="187"/>
      <c r="PRD240" s="187"/>
      <c r="PRE240" s="187"/>
      <c r="PRF240" s="187"/>
      <c r="PRG240" s="187"/>
      <c r="PRH240" s="187"/>
      <c r="PRI240" s="187"/>
      <c r="PRJ240" s="187"/>
      <c r="PRK240" s="187"/>
      <c r="PRL240" s="187"/>
      <c r="PRM240" s="187"/>
      <c r="PRN240" s="187"/>
      <c r="PRO240" s="187"/>
      <c r="PRP240" s="187"/>
      <c r="PRQ240" s="187"/>
      <c r="PRR240" s="187"/>
      <c r="PRS240" s="187"/>
      <c r="PRT240" s="187"/>
      <c r="PRU240" s="187"/>
      <c r="PRV240" s="187"/>
      <c r="PRW240" s="187"/>
      <c r="PRX240" s="187"/>
      <c r="PRY240" s="187"/>
      <c r="PRZ240" s="187"/>
      <c r="PSA240" s="187"/>
      <c r="PSB240" s="187"/>
      <c r="PSC240" s="187"/>
      <c r="PSD240" s="187"/>
      <c r="PSE240" s="187"/>
      <c r="PSF240" s="187"/>
      <c r="PSG240" s="187"/>
      <c r="PSH240" s="187"/>
      <c r="PSI240" s="187"/>
      <c r="PSJ240" s="187"/>
      <c r="PSK240" s="187"/>
      <c r="PSL240" s="187"/>
      <c r="PSM240" s="187"/>
      <c r="PSN240" s="187"/>
      <c r="PSO240" s="187"/>
      <c r="PSP240" s="187"/>
      <c r="PSQ240" s="187"/>
      <c r="PSR240" s="187"/>
      <c r="PSS240" s="187"/>
      <c r="PST240" s="187"/>
      <c r="PSU240" s="187"/>
      <c r="PSV240" s="187"/>
      <c r="PSW240" s="187"/>
      <c r="PSX240" s="187"/>
      <c r="PSY240" s="187"/>
      <c r="PSZ240" s="187"/>
      <c r="PTA240" s="187"/>
      <c r="PTB240" s="187"/>
      <c r="PTC240" s="187"/>
      <c r="PTD240" s="187"/>
      <c r="PTE240" s="187"/>
      <c r="PTF240" s="187"/>
      <c r="PTG240" s="187"/>
      <c r="PTH240" s="187"/>
      <c r="PTI240" s="187"/>
      <c r="PTJ240" s="187"/>
      <c r="PTK240" s="187"/>
      <c r="PTL240" s="187"/>
      <c r="PTM240" s="187"/>
      <c r="PTN240" s="187"/>
      <c r="PTO240" s="187"/>
      <c r="PTP240" s="187"/>
      <c r="PTQ240" s="187"/>
      <c r="PTR240" s="187"/>
      <c r="PTS240" s="187"/>
      <c r="PTT240" s="187"/>
      <c r="PTU240" s="187"/>
      <c r="PTV240" s="187"/>
      <c r="PTW240" s="187"/>
      <c r="PTX240" s="187"/>
      <c r="PTY240" s="187"/>
      <c r="PTZ240" s="187"/>
      <c r="PUA240" s="187"/>
      <c r="PUB240" s="187"/>
      <c r="PUC240" s="187"/>
      <c r="PUD240" s="187"/>
      <c r="PUE240" s="187"/>
      <c r="PUF240" s="187"/>
      <c r="PUG240" s="187"/>
      <c r="PUH240" s="187"/>
      <c r="PUI240" s="187"/>
      <c r="PUJ240" s="187"/>
      <c r="PUK240" s="187"/>
      <c r="PUL240" s="187"/>
      <c r="PUM240" s="187"/>
      <c r="PUN240" s="187"/>
      <c r="PUO240" s="187"/>
      <c r="PUP240" s="187"/>
      <c r="PUQ240" s="187"/>
      <c r="PUR240" s="187"/>
      <c r="PUS240" s="187"/>
      <c r="PUT240" s="187"/>
      <c r="PUU240" s="187"/>
      <c r="PUV240" s="187"/>
      <c r="PUW240" s="187"/>
      <c r="PUX240" s="187"/>
      <c r="PUY240" s="187"/>
      <c r="PUZ240" s="187"/>
      <c r="PVA240" s="187"/>
      <c r="PVB240" s="187"/>
      <c r="PVC240" s="187"/>
      <c r="PVD240" s="187"/>
      <c r="PVE240" s="187"/>
      <c r="PVF240" s="187"/>
      <c r="PVG240" s="187"/>
      <c r="PVH240" s="187"/>
      <c r="PVI240" s="187"/>
      <c r="PVJ240" s="187"/>
      <c r="PVK240" s="187"/>
      <c r="PVL240" s="187"/>
      <c r="PVM240" s="187"/>
      <c r="PVN240" s="187"/>
      <c r="PVO240" s="187"/>
      <c r="PVP240" s="187"/>
      <c r="PVQ240" s="187"/>
      <c r="PVR240" s="187"/>
      <c r="PVS240" s="187"/>
      <c r="PVT240" s="187"/>
      <c r="PVU240" s="187"/>
      <c r="PVV240" s="187"/>
      <c r="PVW240" s="187"/>
      <c r="PVX240" s="187"/>
      <c r="PVY240" s="187"/>
      <c r="PVZ240" s="187"/>
      <c r="PWA240" s="187"/>
      <c r="PWB240" s="187"/>
      <c r="PWC240" s="187"/>
      <c r="PWD240" s="187"/>
      <c r="PWE240" s="187"/>
      <c r="PWF240" s="187"/>
      <c r="PWG240" s="187"/>
      <c r="PWH240" s="187"/>
      <c r="PWI240" s="187"/>
      <c r="PWJ240" s="187"/>
      <c r="PWK240" s="187"/>
      <c r="PWL240" s="187"/>
      <c r="PWM240" s="187"/>
      <c r="PWN240" s="187"/>
      <c r="PWO240" s="187"/>
      <c r="PWP240" s="187"/>
      <c r="PWQ240" s="187"/>
      <c r="PWR240" s="187"/>
      <c r="PWS240" s="187"/>
      <c r="PWT240" s="187"/>
      <c r="PWU240" s="187"/>
      <c r="PWV240" s="187"/>
      <c r="PWW240" s="187"/>
      <c r="PWX240" s="187"/>
      <c r="PWY240" s="187"/>
      <c r="PWZ240" s="187"/>
      <c r="PXA240" s="187"/>
      <c r="PXB240" s="187"/>
      <c r="PXC240" s="187"/>
      <c r="PXD240" s="187"/>
      <c r="PXE240" s="187"/>
      <c r="PXF240" s="187"/>
      <c r="PXG240" s="187"/>
      <c r="PXH240" s="187"/>
      <c r="PXI240" s="187"/>
      <c r="PXJ240" s="187"/>
      <c r="PXK240" s="187"/>
      <c r="PXL240" s="187"/>
      <c r="PXM240" s="187"/>
      <c r="PXN240" s="187"/>
      <c r="PXO240" s="187"/>
      <c r="PXP240" s="187"/>
      <c r="PXQ240" s="187"/>
      <c r="PXR240" s="187"/>
      <c r="PXS240" s="187"/>
      <c r="PXT240" s="187"/>
      <c r="PXU240" s="187"/>
      <c r="PXV240" s="187"/>
      <c r="PXW240" s="187"/>
      <c r="PXX240" s="187"/>
      <c r="PXY240" s="187"/>
      <c r="PXZ240" s="187"/>
      <c r="PYA240" s="187"/>
      <c r="PYB240" s="187"/>
      <c r="PYC240" s="187"/>
      <c r="PYD240" s="187"/>
      <c r="PYE240" s="187"/>
      <c r="PYF240" s="187"/>
      <c r="PYG240" s="187"/>
      <c r="PYH240" s="187"/>
      <c r="PYI240" s="187"/>
      <c r="PYJ240" s="187"/>
      <c r="PYK240" s="187"/>
      <c r="PYL240" s="187"/>
      <c r="PYM240" s="187"/>
      <c r="PYN240" s="187"/>
      <c r="PYO240" s="187"/>
      <c r="PYP240" s="187"/>
      <c r="PYQ240" s="187"/>
      <c r="PYR240" s="187"/>
      <c r="PYS240" s="187"/>
      <c r="PYT240" s="187"/>
      <c r="PYU240" s="187"/>
      <c r="PYV240" s="187"/>
      <c r="PYW240" s="187"/>
      <c r="PYX240" s="187"/>
      <c r="PYY240" s="187"/>
      <c r="PYZ240" s="187"/>
      <c r="PZA240" s="187"/>
      <c r="PZB240" s="187"/>
      <c r="PZC240" s="187"/>
      <c r="PZD240" s="187"/>
      <c r="PZE240" s="187"/>
      <c r="PZF240" s="187"/>
      <c r="PZG240" s="187"/>
      <c r="PZH240" s="187"/>
      <c r="PZI240" s="187"/>
      <c r="PZJ240" s="187"/>
      <c r="PZK240" s="187"/>
      <c r="PZL240" s="187"/>
      <c r="PZM240" s="187"/>
      <c r="PZN240" s="187"/>
      <c r="PZO240" s="187"/>
      <c r="PZP240" s="187"/>
      <c r="PZQ240" s="187"/>
      <c r="PZR240" s="187"/>
      <c r="PZS240" s="187"/>
      <c r="PZT240" s="187"/>
      <c r="PZU240" s="187"/>
      <c r="PZV240" s="187"/>
      <c r="PZW240" s="187"/>
      <c r="PZX240" s="187"/>
      <c r="PZY240" s="187"/>
      <c r="PZZ240" s="187"/>
      <c r="QAA240" s="187"/>
      <c r="QAB240" s="187"/>
      <c r="QAC240" s="187"/>
      <c r="QAD240" s="187"/>
      <c r="QAE240" s="187"/>
      <c r="QAF240" s="187"/>
      <c r="QAG240" s="187"/>
      <c r="QAH240" s="187"/>
      <c r="QAI240" s="187"/>
      <c r="QAJ240" s="187"/>
      <c r="QAK240" s="187"/>
      <c r="QAL240" s="187"/>
      <c r="QAM240" s="187"/>
      <c r="QAN240" s="187"/>
      <c r="QAO240" s="187"/>
      <c r="QAP240" s="187"/>
      <c r="QAQ240" s="187"/>
      <c r="QAR240" s="187"/>
      <c r="QAS240" s="187"/>
      <c r="QAT240" s="187"/>
      <c r="QAU240" s="187"/>
      <c r="QAV240" s="187"/>
      <c r="QAW240" s="187"/>
      <c r="QAX240" s="187"/>
      <c r="QAY240" s="187"/>
      <c r="QAZ240" s="187"/>
      <c r="QBA240" s="187"/>
      <c r="QBB240" s="187"/>
      <c r="QBC240" s="187"/>
      <c r="QBD240" s="187"/>
      <c r="QBE240" s="187"/>
      <c r="QBF240" s="187"/>
      <c r="QBG240" s="187"/>
      <c r="QBH240" s="187"/>
      <c r="QBI240" s="187"/>
      <c r="QBJ240" s="187"/>
      <c r="QBK240" s="187"/>
      <c r="QBL240" s="187"/>
      <c r="QBM240" s="187"/>
      <c r="QBN240" s="187"/>
      <c r="QBO240" s="187"/>
      <c r="QBP240" s="187"/>
      <c r="QBQ240" s="187"/>
      <c r="QBR240" s="187"/>
      <c r="QBS240" s="187"/>
      <c r="QBT240" s="187"/>
      <c r="QBU240" s="187"/>
      <c r="QBV240" s="187"/>
      <c r="QBW240" s="187"/>
      <c r="QBX240" s="187"/>
      <c r="QBY240" s="187"/>
      <c r="QBZ240" s="187"/>
      <c r="QCA240" s="187"/>
      <c r="QCB240" s="187"/>
      <c r="QCC240" s="187"/>
      <c r="QCD240" s="187"/>
      <c r="QCE240" s="187"/>
      <c r="QCF240" s="187"/>
      <c r="QCG240" s="187"/>
      <c r="QCH240" s="187"/>
      <c r="QCI240" s="187"/>
      <c r="QCJ240" s="187"/>
      <c r="QCK240" s="187"/>
      <c r="QCL240" s="187"/>
      <c r="QCM240" s="187"/>
      <c r="QCN240" s="187"/>
      <c r="QCO240" s="187"/>
      <c r="QCP240" s="187"/>
      <c r="QCQ240" s="187"/>
      <c r="QCR240" s="187"/>
      <c r="QCS240" s="187"/>
      <c r="QCT240" s="187"/>
      <c r="QCU240" s="187"/>
      <c r="QCV240" s="187"/>
      <c r="QCW240" s="187"/>
      <c r="QCX240" s="187"/>
      <c r="QCY240" s="187"/>
      <c r="QCZ240" s="187"/>
      <c r="QDA240" s="187"/>
      <c r="QDB240" s="187"/>
      <c r="QDC240" s="187"/>
      <c r="QDD240" s="187"/>
      <c r="QDE240" s="187"/>
      <c r="QDF240" s="187"/>
      <c r="QDG240" s="187"/>
      <c r="QDH240" s="187"/>
      <c r="QDI240" s="187"/>
      <c r="QDJ240" s="187"/>
      <c r="QDK240" s="187"/>
      <c r="QDL240" s="187"/>
      <c r="QDM240" s="187"/>
      <c r="QDN240" s="187"/>
      <c r="QDO240" s="187"/>
      <c r="QDP240" s="187"/>
      <c r="QDQ240" s="187"/>
      <c r="QDR240" s="187"/>
      <c r="QDS240" s="187"/>
      <c r="QDT240" s="187"/>
      <c r="QDU240" s="187"/>
      <c r="QDV240" s="187"/>
      <c r="QDW240" s="187"/>
      <c r="QDX240" s="187"/>
      <c r="QDY240" s="187"/>
      <c r="QDZ240" s="187"/>
      <c r="QEA240" s="187"/>
      <c r="QEB240" s="187"/>
      <c r="QEC240" s="187"/>
      <c r="QED240" s="187"/>
      <c r="QEE240" s="187"/>
      <c r="QEF240" s="187"/>
      <c r="QEG240" s="187"/>
      <c r="QEH240" s="187"/>
      <c r="QEI240" s="187"/>
      <c r="QEJ240" s="187"/>
      <c r="QEK240" s="187"/>
      <c r="QEL240" s="187"/>
      <c r="QEM240" s="187"/>
      <c r="QEN240" s="187"/>
      <c r="QEO240" s="187"/>
      <c r="QEP240" s="187"/>
      <c r="QEQ240" s="187"/>
      <c r="QER240" s="187"/>
      <c r="QES240" s="187"/>
      <c r="QET240" s="187"/>
      <c r="QEU240" s="187"/>
      <c r="QEV240" s="187"/>
      <c r="QEW240" s="187"/>
      <c r="QEX240" s="187"/>
      <c r="QEY240" s="187"/>
      <c r="QEZ240" s="187"/>
      <c r="QFA240" s="187"/>
      <c r="QFB240" s="187"/>
      <c r="QFC240" s="187"/>
      <c r="QFD240" s="187"/>
      <c r="QFE240" s="187"/>
      <c r="QFF240" s="187"/>
      <c r="QFG240" s="187"/>
      <c r="QFH240" s="187"/>
      <c r="QFI240" s="187"/>
      <c r="QFJ240" s="187"/>
      <c r="QFK240" s="187"/>
      <c r="QFL240" s="187"/>
      <c r="QFM240" s="187"/>
      <c r="QFN240" s="187"/>
      <c r="QFO240" s="187"/>
      <c r="QFP240" s="187"/>
      <c r="QFQ240" s="187"/>
      <c r="QFR240" s="187"/>
      <c r="QFS240" s="187"/>
      <c r="QFT240" s="187"/>
      <c r="QFU240" s="187"/>
      <c r="QFV240" s="187"/>
      <c r="QFW240" s="187"/>
      <c r="QFX240" s="187"/>
      <c r="QFY240" s="187"/>
      <c r="QFZ240" s="187"/>
      <c r="QGA240" s="187"/>
      <c r="QGB240" s="187"/>
      <c r="QGC240" s="187"/>
      <c r="QGD240" s="187"/>
      <c r="QGE240" s="187"/>
      <c r="QGF240" s="187"/>
      <c r="QGG240" s="187"/>
      <c r="QGH240" s="187"/>
      <c r="QGI240" s="187"/>
      <c r="QGJ240" s="187"/>
      <c r="QGK240" s="187"/>
      <c r="QGL240" s="187"/>
      <c r="QGM240" s="187"/>
      <c r="QGN240" s="187"/>
      <c r="QGO240" s="187"/>
      <c r="QGP240" s="187"/>
      <c r="QGQ240" s="187"/>
      <c r="QGR240" s="187"/>
      <c r="QGS240" s="187"/>
      <c r="QGT240" s="187"/>
      <c r="QGU240" s="187"/>
      <c r="QGV240" s="187"/>
      <c r="QGW240" s="187"/>
      <c r="QGX240" s="187"/>
      <c r="QGY240" s="187"/>
      <c r="QGZ240" s="187"/>
      <c r="QHA240" s="187"/>
      <c r="QHB240" s="187"/>
      <c r="QHC240" s="187"/>
      <c r="QHD240" s="187"/>
      <c r="QHE240" s="187"/>
      <c r="QHF240" s="187"/>
      <c r="QHG240" s="187"/>
      <c r="QHH240" s="187"/>
      <c r="QHI240" s="187"/>
      <c r="QHJ240" s="187"/>
      <c r="QHK240" s="187"/>
      <c r="QHL240" s="187"/>
      <c r="QHM240" s="187"/>
      <c r="QHN240" s="187"/>
      <c r="QHO240" s="187"/>
      <c r="QHP240" s="187"/>
      <c r="QHQ240" s="187"/>
      <c r="QHR240" s="187"/>
      <c r="QHS240" s="187"/>
      <c r="QHT240" s="187"/>
      <c r="QHU240" s="187"/>
      <c r="QHV240" s="187"/>
      <c r="QHW240" s="187"/>
      <c r="QHX240" s="187"/>
      <c r="QHY240" s="187"/>
      <c r="QHZ240" s="187"/>
      <c r="QIA240" s="187"/>
      <c r="QIB240" s="187"/>
      <c r="QIC240" s="187"/>
      <c r="QID240" s="187"/>
      <c r="QIE240" s="187"/>
      <c r="QIF240" s="187"/>
      <c r="QIG240" s="187"/>
      <c r="QIH240" s="187"/>
      <c r="QII240" s="187"/>
      <c r="QIJ240" s="187"/>
      <c r="QIK240" s="187"/>
      <c r="QIL240" s="187"/>
      <c r="QIM240" s="187"/>
      <c r="QIN240" s="187"/>
      <c r="QIO240" s="187"/>
      <c r="QIP240" s="187"/>
      <c r="QIQ240" s="187"/>
      <c r="QIR240" s="187"/>
      <c r="QIS240" s="187"/>
      <c r="QIT240" s="187"/>
      <c r="QIU240" s="187"/>
      <c r="QIV240" s="187"/>
      <c r="QIW240" s="187"/>
      <c r="QIX240" s="187"/>
      <c r="QIY240" s="187"/>
      <c r="QIZ240" s="187"/>
      <c r="QJA240" s="187"/>
      <c r="QJB240" s="187"/>
      <c r="QJC240" s="187"/>
      <c r="QJD240" s="187"/>
      <c r="QJE240" s="187"/>
      <c r="QJF240" s="187"/>
      <c r="QJG240" s="187"/>
      <c r="QJH240" s="187"/>
      <c r="QJI240" s="187"/>
      <c r="QJJ240" s="187"/>
      <c r="QJK240" s="187"/>
      <c r="QJL240" s="187"/>
      <c r="QJM240" s="187"/>
      <c r="QJN240" s="187"/>
      <c r="QJO240" s="187"/>
      <c r="QJP240" s="187"/>
      <c r="QJQ240" s="187"/>
      <c r="QJR240" s="187"/>
      <c r="QJS240" s="187"/>
      <c r="QJT240" s="187"/>
      <c r="QJU240" s="187"/>
      <c r="QJV240" s="187"/>
      <c r="QJW240" s="187"/>
      <c r="QJX240" s="187"/>
      <c r="QJY240" s="187"/>
      <c r="QJZ240" s="187"/>
      <c r="QKA240" s="187"/>
      <c r="QKB240" s="187"/>
      <c r="QKC240" s="187"/>
      <c r="QKD240" s="187"/>
      <c r="QKE240" s="187"/>
      <c r="QKF240" s="187"/>
      <c r="QKG240" s="187"/>
      <c r="QKH240" s="187"/>
      <c r="QKI240" s="187"/>
      <c r="QKJ240" s="187"/>
      <c r="QKK240" s="187"/>
      <c r="QKL240" s="187"/>
      <c r="QKM240" s="187"/>
      <c r="QKN240" s="187"/>
      <c r="QKO240" s="187"/>
      <c r="QKP240" s="187"/>
      <c r="QKQ240" s="187"/>
      <c r="QKR240" s="187"/>
      <c r="QKS240" s="187"/>
      <c r="QKT240" s="187"/>
      <c r="QKU240" s="187"/>
      <c r="QKV240" s="187"/>
      <c r="QKW240" s="187"/>
      <c r="QKX240" s="187"/>
      <c r="QKY240" s="187"/>
      <c r="QKZ240" s="187"/>
      <c r="QLA240" s="187"/>
      <c r="QLB240" s="187"/>
      <c r="QLC240" s="187"/>
      <c r="QLD240" s="187"/>
      <c r="QLE240" s="187"/>
      <c r="QLF240" s="187"/>
      <c r="QLG240" s="187"/>
      <c r="QLH240" s="187"/>
      <c r="QLI240" s="187"/>
      <c r="QLJ240" s="187"/>
      <c r="QLK240" s="187"/>
      <c r="QLL240" s="187"/>
      <c r="QLM240" s="187"/>
      <c r="QLN240" s="187"/>
      <c r="QLO240" s="187"/>
      <c r="QLP240" s="187"/>
      <c r="QLQ240" s="187"/>
      <c r="QLR240" s="187"/>
      <c r="QLS240" s="187"/>
      <c r="QLT240" s="187"/>
      <c r="QLU240" s="187"/>
      <c r="QLV240" s="187"/>
      <c r="QLW240" s="187"/>
      <c r="QLX240" s="187"/>
      <c r="QLY240" s="187"/>
      <c r="QLZ240" s="187"/>
      <c r="QMA240" s="187"/>
      <c r="QMB240" s="187"/>
      <c r="QMC240" s="187"/>
      <c r="QMD240" s="187"/>
      <c r="QME240" s="187"/>
      <c r="QMF240" s="187"/>
      <c r="QMG240" s="187"/>
      <c r="QMH240" s="187"/>
      <c r="QMI240" s="187"/>
      <c r="QMJ240" s="187"/>
      <c r="QMK240" s="187"/>
      <c r="QML240" s="187"/>
      <c r="QMM240" s="187"/>
      <c r="QMN240" s="187"/>
      <c r="QMO240" s="187"/>
      <c r="QMP240" s="187"/>
      <c r="QMQ240" s="187"/>
      <c r="QMR240" s="187"/>
      <c r="QMS240" s="187"/>
      <c r="QMT240" s="187"/>
      <c r="QMU240" s="187"/>
      <c r="QMV240" s="187"/>
      <c r="QMW240" s="187"/>
      <c r="QMX240" s="187"/>
      <c r="QMY240" s="187"/>
      <c r="QMZ240" s="187"/>
      <c r="QNA240" s="187"/>
      <c r="QNB240" s="187"/>
      <c r="QNC240" s="187"/>
      <c r="QND240" s="187"/>
      <c r="QNE240" s="187"/>
      <c r="QNF240" s="187"/>
      <c r="QNG240" s="187"/>
      <c r="QNH240" s="187"/>
      <c r="QNI240" s="187"/>
      <c r="QNJ240" s="187"/>
      <c r="QNK240" s="187"/>
      <c r="QNL240" s="187"/>
      <c r="QNM240" s="187"/>
      <c r="QNN240" s="187"/>
      <c r="QNO240" s="187"/>
      <c r="QNP240" s="187"/>
      <c r="QNQ240" s="187"/>
      <c r="QNR240" s="187"/>
      <c r="QNS240" s="187"/>
      <c r="QNT240" s="187"/>
      <c r="QNU240" s="187"/>
      <c r="QNV240" s="187"/>
      <c r="QNW240" s="187"/>
      <c r="QNX240" s="187"/>
      <c r="QNY240" s="187"/>
      <c r="QNZ240" s="187"/>
      <c r="QOA240" s="187"/>
      <c r="QOB240" s="187"/>
      <c r="QOC240" s="187"/>
      <c r="QOD240" s="187"/>
      <c r="QOE240" s="187"/>
      <c r="QOF240" s="187"/>
      <c r="QOG240" s="187"/>
      <c r="QOH240" s="187"/>
      <c r="QOI240" s="187"/>
      <c r="QOJ240" s="187"/>
      <c r="QOK240" s="187"/>
      <c r="QOL240" s="187"/>
      <c r="QOM240" s="187"/>
      <c r="QON240" s="187"/>
      <c r="QOO240" s="187"/>
      <c r="QOP240" s="187"/>
      <c r="QOQ240" s="187"/>
      <c r="QOR240" s="187"/>
      <c r="QOS240" s="187"/>
      <c r="QOT240" s="187"/>
      <c r="QOU240" s="187"/>
      <c r="QOV240" s="187"/>
      <c r="QOW240" s="187"/>
      <c r="QOX240" s="187"/>
      <c r="QOY240" s="187"/>
      <c r="QOZ240" s="187"/>
      <c r="QPA240" s="187"/>
      <c r="QPB240" s="187"/>
      <c r="QPC240" s="187"/>
      <c r="QPD240" s="187"/>
      <c r="QPE240" s="187"/>
      <c r="QPF240" s="187"/>
      <c r="QPG240" s="187"/>
      <c r="QPH240" s="187"/>
      <c r="QPI240" s="187"/>
      <c r="QPJ240" s="187"/>
      <c r="QPK240" s="187"/>
      <c r="QPL240" s="187"/>
      <c r="QPM240" s="187"/>
      <c r="QPN240" s="187"/>
      <c r="QPO240" s="187"/>
      <c r="QPP240" s="187"/>
      <c r="QPQ240" s="187"/>
      <c r="QPR240" s="187"/>
      <c r="QPS240" s="187"/>
      <c r="QPT240" s="187"/>
      <c r="QPU240" s="187"/>
      <c r="QPV240" s="187"/>
      <c r="QPW240" s="187"/>
      <c r="QPX240" s="187"/>
      <c r="QPY240" s="187"/>
      <c r="QPZ240" s="187"/>
      <c r="QQA240" s="187"/>
      <c r="QQB240" s="187"/>
      <c r="QQC240" s="187"/>
      <c r="QQD240" s="187"/>
      <c r="QQE240" s="187"/>
      <c r="QQF240" s="187"/>
      <c r="QQG240" s="187"/>
      <c r="QQH240" s="187"/>
      <c r="QQI240" s="187"/>
      <c r="QQJ240" s="187"/>
      <c r="QQK240" s="187"/>
      <c r="QQL240" s="187"/>
      <c r="QQM240" s="187"/>
      <c r="QQN240" s="187"/>
      <c r="QQO240" s="187"/>
      <c r="QQP240" s="187"/>
      <c r="QQQ240" s="187"/>
      <c r="QQR240" s="187"/>
      <c r="QQS240" s="187"/>
      <c r="QQT240" s="187"/>
      <c r="QQU240" s="187"/>
      <c r="QQV240" s="187"/>
      <c r="QQW240" s="187"/>
      <c r="QQX240" s="187"/>
      <c r="QQY240" s="187"/>
      <c r="QQZ240" s="187"/>
      <c r="QRA240" s="187"/>
      <c r="QRB240" s="187"/>
      <c r="QRC240" s="187"/>
      <c r="QRD240" s="187"/>
      <c r="QRE240" s="187"/>
      <c r="QRF240" s="187"/>
      <c r="QRG240" s="187"/>
      <c r="QRH240" s="187"/>
      <c r="QRI240" s="187"/>
      <c r="QRJ240" s="187"/>
      <c r="QRK240" s="187"/>
      <c r="QRL240" s="187"/>
      <c r="QRM240" s="187"/>
      <c r="QRN240" s="187"/>
      <c r="QRO240" s="187"/>
      <c r="QRP240" s="187"/>
      <c r="QRQ240" s="187"/>
      <c r="QRR240" s="187"/>
      <c r="QRS240" s="187"/>
      <c r="QRT240" s="187"/>
      <c r="QRU240" s="187"/>
      <c r="QRV240" s="187"/>
      <c r="QRW240" s="187"/>
      <c r="QRX240" s="187"/>
      <c r="QRY240" s="187"/>
      <c r="QRZ240" s="187"/>
      <c r="QSA240" s="187"/>
      <c r="QSB240" s="187"/>
      <c r="QSC240" s="187"/>
      <c r="QSD240" s="187"/>
      <c r="QSE240" s="187"/>
      <c r="QSF240" s="187"/>
      <c r="QSG240" s="187"/>
      <c r="QSH240" s="187"/>
      <c r="QSI240" s="187"/>
      <c r="QSJ240" s="187"/>
      <c r="QSK240" s="187"/>
      <c r="QSL240" s="187"/>
      <c r="QSM240" s="187"/>
      <c r="QSN240" s="187"/>
      <c r="QSO240" s="187"/>
      <c r="QSP240" s="187"/>
      <c r="QSQ240" s="187"/>
      <c r="QSR240" s="187"/>
      <c r="QSS240" s="187"/>
      <c r="QST240" s="187"/>
      <c r="QSU240" s="187"/>
      <c r="QSV240" s="187"/>
      <c r="QSW240" s="187"/>
      <c r="QSX240" s="187"/>
      <c r="QSY240" s="187"/>
      <c r="QSZ240" s="187"/>
      <c r="QTA240" s="187"/>
      <c r="QTB240" s="187"/>
      <c r="QTC240" s="187"/>
      <c r="QTD240" s="187"/>
      <c r="QTE240" s="187"/>
      <c r="QTF240" s="187"/>
      <c r="QTG240" s="187"/>
      <c r="QTH240" s="187"/>
      <c r="QTI240" s="187"/>
      <c r="QTJ240" s="187"/>
      <c r="QTK240" s="187"/>
      <c r="QTL240" s="187"/>
      <c r="QTM240" s="187"/>
      <c r="QTN240" s="187"/>
      <c r="QTO240" s="187"/>
      <c r="QTP240" s="187"/>
      <c r="QTQ240" s="187"/>
      <c r="QTR240" s="187"/>
      <c r="QTS240" s="187"/>
      <c r="QTT240" s="187"/>
      <c r="QTU240" s="187"/>
      <c r="QTV240" s="187"/>
      <c r="QTW240" s="187"/>
      <c r="QTX240" s="187"/>
      <c r="QTY240" s="187"/>
      <c r="QTZ240" s="187"/>
      <c r="QUA240" s="187"/>
      <c r="QUB240" s="187"/>
      <c r="QUC240" s="187"/>
      <c r="QUD240" s="187"/>
      <c r="QUE240" s="187"/>
      <c r="QUF240" s="187"/>
      <c r="QUG240" s="187"/>
      <c r="QUH240" s="187"/>
      <c r="QUI240" s="187"/>
      <c r="QUJ240" s="187"/>
      <c r="QUK240" s="187"/>
      <c r="QUL240" s="187"/>
      <c r="QUM240" s="187"/>
      <c r="QUN240" s="187"/>
      <c r="QUO240" s="187"/>
      <c r="QUP240" s="187"/>
      <c r="QUQ240" s="187"/>
      <c r="QUR240" s="187"/>
      <c r="QUS240" s="187"/>
      <c r="QUT240" s="187"/>
      <c r="QUU240" s="187"/>
      <c r="QUV240" s="187"/>
      <c r="QUW240" s="187"/>
      <c r="QUX240" s="187"/>
      <c r="QUY240" s="187"/>
      <c r="QUZ240" s="187"/>
      <c r="QVA240" s="187"/>
      <c r="QVB240" s="187"/>
      <c r="QVC240" s="187"/>
      <c r="QVD240" s="187"/>
      <c r="QVE240" s="187"/>
      <c r="QVF240" s="187"/>
      <c r="QVG240" s="187"/>
      <c r="QVH240" s="187"/>
      <c r="QVI240" s="187"/>
      <c r="QVJ240" s="187"/>
      <c r="QVK240" s="187"/>
      <c r="QVL240" s="187"/>
      <c r="QVM240" s="187"/>
      <c r="QVN240" s="187"/>
      <c r="QVO240" s="187"/>
      <c r="QVP240" s="187"/>
      <c r="QVQ240" s="187"/>
      <c r="QVR240" s="187"/>
      <c r="QVS240" s="187"/>
      <c r="QVT240" s="187"/>
      <c r="QVU240" s="187"/>
      <c r="QVV240" s="187"/>
      <c r="QVW240" s="187"/>
      <c r="QVX240" s="187"/>
      <c r="QVY240" s="187"/>
      <c r="QVZ240" s="187"/>
      <c r="QWA240" s="187"/>
      <c r="QWB240" s="187"/>
      <c r="QWC240" s="187"/>
      <c r="QWD240" s="187"/>
      <c r="QWE240" s="187"/>
      <c r="QWF240" s="187"/>
      <c r="QWG240" s="187"/>
      <c r="QWH240" s="187"/>
      <c r="QWI240" s="187"/>
      <c r="QWJ240" s="187"/>
      <c r="QWK240" s="187"/>
      <c r="QWL240" s="187"/>
      <c r="QWM240" s="187"/>
      <c r="QWN240" s="187"/>
      <c r="QWO240" s="187"/>
      <c r="QWP240" s="187"/>
      <c r="QWQ240" s="187"/>
      <c r="QWR240" s="187"/>
      <c r="QWS240" s="187"/>
      <c r="QWT240" s="187"/>
      <c r="QWU240" s="187"/>
      <c r="QWV240" s="187"/>
      <c r="QWW240" s="187"/>
      <c r="QWX240" s="187"/>
      <c r="QWY240" s="187"/>
      <c r="QWZ240" s="187"/>
      <c r="QXA240" s="187"/>
      <c r="QXB240" s="187"/>
      <c r="QXC240" s="187"/>
      <c r="QXD240" s="187"/>
      <c r="QXE240" s="187"/>
      <c r="QXF240" s="187"/>
      <c r="QXG240" s="187"/>
      <c r="QXH240" s="187"/>
      <c r="QXI240" s="187"/>
      <c r="QXJ240" s="187"/>
      <c r="QXK240" s="187"/>
      <c r="QXL240" s="187"/>
      <c r="QXM240" s="187"/>
      <c r="QXN240" s="187"/>
      <c r="QXO240" s="187"/>
      <c r="QXP240" s="187"/>
      <c r="QXQ240" s="187"/>
      <c r="QXR240" s="187"/>
      <c r="QXS240" s="187"/>
      <c r="QXT240" s="187"/>
      <c r="QXU240" s="187"/>
      <c r="QXV240" s="187"/>
      <c r="QXW240" s="187"/>
      <c r="QXX240" s="187"/>
      <c r="QXY240" s="187"/>
      <c r="QXZ240" s="187"/>
      <c r="QYA240" s="187"/>
      <c r="QYB240" s="187"/>
      <c r="QYC240" s="187"/>
      <c r="QYD240" s="187"/>
      <c r="QYE240" s="187"/>
      <c r="QYF240" s="187"/>
      <c r="QYG240" s="187"/>
      <c r="QYH240" s="187"/>
      <c r="QYI240" s="187"/>
      <c r="QYJ240" s="187"/>
      <c r="QYK240" s="187"/>
      <c r="QYL240" s="187"/>
      <c r="QYM240" s="187"/>
      <c r="QYN240" s="187"/>
      <c r="QYO240" s="187"/>
      <c r="QYP240" s="187"/>
      <c r="QYQ240" s="187"/>
      <c r="QYR240" s="187"/>
      <c r="QYS240" s="187"/>
      <c r="QYT240" s="187"/>
      <c r="QYU240" s="187"/>
      <c r="QYV240" s="187"/>
      <c r="QYW240" s="187"/>
      <c r="QYX240" s="187"/>
      <c r="QYY240" s="187"/>
      <c r="QYZ240" s="187"/>
      <c r="QZA240" s="187"/>
      <c r="QZB240" s="187"/>
      <c r="QZC240" s="187"/>
      <c r="QZD240" s="187"/>
      <c r="QZE240" s="187"/>
      <c r="QZF240" s="187"/>
      <c r="QZG240" s="187"/>
      <c r="QZH240" s="187"/>
      <c r="QZI240" s="187"/>
      <c r="QZJ240" s="187"/>
      <c r="QZK240" s="187"/>
      <c r="QZL240" s="187"/>
      <c r="QZM240" s="187"/>
      <c r="QZN240" s="187"/>
      <c r="QZO240" s="187"/>
      <c r="QZP240" s="187"/>
      <c r="QZQ240" s="187"/>
      <c r="QZR240" s="187"/>
      <c r="QZS240" s="187"/>
      <c r="QZT240" s="187"/>
      <c r="QZU240" s="187"/>
      <c r="QZV240" s="187"/>
      <c r="QZW240" s="187"/>
      <c r="QZX240" s="187"/>
      <c r="QZY240" s="187"/>
      <c r="QZZ240" s="187"/>
      <c r="RAA240" s="187"/>
      <c r="RAB240" s="187"/>
      <c r="RAC240" s="187"/>
      <c r="RAD240" s="187"/>
      <c r="RAE240" s="187"/>
      <c r="RAF240" s="187"/>
      <c r="RAG240" s="187"/>
      <c r="RAH240" s="187"/>
      <c r="RAI240" s="187"/>
      <c r="RAJ240" s="187"/>
      <c r="RAK240" s="187"/>
      <c r="RAL240" s="187"/>
      <c r="RAM240" s="187"/>
      <c r="RAN240" s="187"/>
      <c r="RAO240" s="187"/>
      <c r="RAP240" s="187"/>
      <c r="RAQ240" s="187"/>
      <c r="RAR240" s="187"/>
      <c r="RAS240" s="187"/>
      <c r="RAT240" s="187"/>
      <c r="RAU240" s="187"/>
      <c r="RAV240" s="187"/>
      <c r="RAW240" s="187"/>
      <c r="RAX240" s="187"/>
      <c r="RAY240" s="187"/>
      <c r="RAZ240" s="187"/>
      <c r="RBA240" s="187"/>
      <c r="RBB240" s="187"/>
      <c r="RBC240" s="187"/>
      <c r="RBD240" s="187"/>
      <c r="RBE240" s="187"/>
      <c r="RBF240" s="187"/>
      <c r="RBG240" s="187"/>
      <c r="RBH240" s="187"/>
      <c r="RBI240" s="187"/>
      <c r="RBJ240" s="187"/>
      <c r="RBK240" s="187"/>
      <c r="RBL240" s="187"/>
      <c r="RBM240" s="187"/>
      <c r="RBN240" s="187"/>
      <c r="RBO240" s="187"/>
      <c r="RBP240" s="187"/>
      <c r="RBQ240" s="187"/>
      <c r="RBR240" s="187"/>
      <c r="RBS240" s="187"/>
      <c r="RBT240" s="187"/>
      <c r="RBU240" s="187"/>
      <c r="RBV240" s="187"/>
      <c r="RBW240" s="187"/>
      <c r="RBX240" s="187"/>
      <c r="RBY240" s="187"/>
      <c r="RBZ240" s="187"/>
      <c r="RCA240" s="187"/>
      <c r="RCB240" s="187"/>
      <c r="RCC240" s="187"/>
      <c r="RCD240" s="187"/>
      <c r="RCE240" s="187"/>
      <c r="RCF240" s="187"/>
      <c r="RCG240" s="187"/>
      <c r="RCH240" s="187"/>
      <c r="RCI240" s="187"/>
      <c r="RCJ240" s="187"/>
      <c r="RCK240" s="187"/>
      <c r="RCL240" s="187"/>
      <c r="RCM240" s="187"/>
      <c r="RCN240" s="187"/>
      <c r="RCO240" s="187"/>
      <c r="RCP240" s="187"/>
      <c r="RCQ240" s="187"/>
      <c r="RCR240" s="187"/>
      <c r="RCS240" s="187"/>
      <c r="RCT240" s="187"/>
      <c r="RCU240" s="187"/>
      <c r="RCV240" s="187"/>
      <c r="RCW240" s="187"/>
      <c r="RCX240" s="187"/>
      <c r="RCY240" s="187"/>
      <c r="RCZ240" s="187"/>
      <c r="RDA240" s="187"/>
      <c r="RDB240" s="187"/>
      <c r="RDC240" s="187"/>
      <c r="RDD240" s="187"/>
      <c r="RDE240" s="187"/>
      <c r="RDF240" s="187"/>
      <c r="RDG240" s="187"/>
      <c r="RDH240" s="187"/>
      <c r="RDI240" s="187"/>
      <c r="RDJ240" s="187"/>
      <c r="RDK240" s="187"/>
      <c r="RDL240" s="187"/>
      <c r="RDM240" s="187"/>
      <c r="RDN240" s="187"/>
      <c r="RDO240" s="187"/>
      <c r="RDP240" s="187"/>
      <c r="RDQ240" s="187"/>
      <c r="RDR240" s="187"/>
      <c r="RDS240" s="187"/>
      <c r="RDT240" s="187"/>
      <c r="RDU240" s="187"/>
      <c r="RDV240" s="187"/>
      <c r="RDW240" s="187"/>
      <c r="RDX240" s="187"/>
      <c r="RDY240" s="187"/>
      <c r="RDZ240" s="187"/>
      <c r="REA240" s="187"/>
      <c r="REB240" s="187"/>
      <c r="REC240" s="187"/>
      <c r="RED240" s="187"/>
      <c r="REE240" s="187"/>
      <c r="REF240" s="187"/>
      <c r="REG240" s="187"/>
      <c r="REH240" s="187"/>
      <c r="REI240" s="187"/>
      <c r="REJ240" s="187"/>
      <c r="REK240" s="187"/>
      <c r="REL240" s="187"/>
      <c r="REM240" s="187"/>
      <c r="REN240" s="187"/>
      <c r="REO240" s="187"/>
      <c r="REP240" s="187"/>
      <c r="REQ240" s="187"/>
      <c r="RER240" s="187"/>
      <c r="RES240" s="187"/>
      <c r="RET240" s="187"/>
      <c r="REU240" s="187"/>
      <c r="REV240" s="187"/>
      <c r="REW240" s="187"/>
      <c r="REX240" s="187"/>
      <c r="REY240" s="187"/>
      <c r="REZ240" s="187"/>
      <c r="RFA240" s="187"/>
      <c r="RFB240" s="187"/>
      <c r="RFC240" s="187"/>
      <c r="RFD240" s="187"/>
      <c r="RFE240" s="187"/>
      <c r="RFF240" s="187"/>
      <c r="RFG240" s="187"/>
      <c r="RFH240" s="187"/>
      <c r="RFI240" s="187"/>
      <c r="RFJ240" s="187"/>
      <c r="RFK240" s="187"/>
      <c r="RFL240" s="187"/>
      <c r="RFM240" s="187"/>
      <c r="RFN240" s="187"/>
      <c r="RFO240" s="187"/>
      <c r="RFP240" s="187"/>
      <c r="RFQ240" s="187"/>
      <c r="RFR240" s="187"/>
      <c r="RFS240" s="187"/>
      <c r="RFT240" s="187"/>
      <c r="RFU240" s="187"/>
      <c r="RFV240" s="187"/>
      <c r="RFW240" s="187"/>
      <c r="RFX240" s="187"/>
      <c r="RFY240" s="187"/>
      <c r="RFZ240" s="187"/>
      <c r="RGA240" s="187"/>
      <c r="RGB240" s="187"/>
      <c r="RGC240" s="187"/>
      <c r="RGD240" s="187"/>
      <c r="RGE240" s="187"/>
      <c r="RGF240" s="187"/>
      <c r="RGG240" s="187"/>
      <c r="RGH240" s="187"/>
      <c r="RGI240" s="187"/>
      <c r="RGJ240" s="187"/>
      <c r="RGK240" s="187"/>
      <c r="RGL240" s="187"/>
      <c r="RGM240" s="187"/>
      <c r="RGN240" s="187"/>
      <c r="RGO240" s="187"/>
      <c r="RGP240" s="187"/>
      <c r="RGQ240" s="187"/>
      <c r="RGR240" s="187"/>
      <c r="RGS240" s="187"/>
      <c r="RGT240" s="187"/>
      <c r="RGU240" s="187"/>
      <c r="RGV240" s="187"/>
      <c r="RGW240" s="187"/>
      <c r="RGX240" s="187"/>
      <c r="RGY240" s="187"/>
      <c r="RGZ240" s="187"/>
      <c r="RHA240" s="187"/>
      <c r="RHB240" s="187"/>
      <c r="RHC240" s="187"/>
      <c r="RHD240" s="187"/>
      <c r="RHE240" s="187"/>
      <c r="RHF240" s="187"/>
      <c r="RHG240" s="187"/>
      <c r="RHH240" s="187"/>
      <c r="RHI240" s="187"/>
      <c r="RHJ240" s="187"/>
      <c r="RHK240" s="187"/>
      <c r="RHL240" s="187"/>
      <c r="RHM240" s="187"/>
      <c r="RHN240" s="187"/>
      <c r="RHO240" s="187"/>
      <c r="RHP240" s="187"/>
      <c r="RHQ240" s="187"/>
      <c r="RHR240" s="187"/>
      <c r="RHS240" s="187"/>
      <c r="RHT240" s="187"/>
      <c r="RHU240" s="187"/>
      <c r="RHV240" s="187"/>
      <c r="RHW240" s="187"/>
      <c r="RHX240" s="187"/>
      <c r="RHY240" s="187"/>
      <c r="RHZ240" s="187"/>
      <c r="RIA240" s="187"/>
      <c r="RIB240" s="187"/>
      <c r="RIC240" s="187"/>
      <c r="RID240" s="187"/>
      <c r="RIE240" s="187"/>
      <c r="RIF240" s="187"/>
      <c r="RIG240" s="187"/>
      <c r="RIH240" s="187"/>
      <c r="RII240" s="187"/>
      <c r="RIJ240" s="187"/>
      <c r="RIK240" s="187"/>
      <c r="RIL240" s="187"/>
      <c r="RIM240" s="187"/>
      <c r="RIN240" s="187"/>
      <c r="RIO240" s="187"/>
      <c r="RIP240" s="187"/>
      <c r="RIQ240" s="187"/>
      <c r="RIR240" s="187"/>
      <c r="RIS240" s="187"/>
      <c r="RIT240" s="187"/>
      <c r="RIU240" s="187"/>
      <c r="RIV240" s="187"/>
      <c r="RIW240" s="187"/>
      <c r="RIX240" s="187"/>
      <c r="RIY240" s="187"/>
      <c r="RIZ240" s="187"/>
      <c r="RJA240" s="187"/>
      <c r="RJB240" s="187"/>
      <c r="RJC240" s="187"/>
      <c r="RJD240" s="187"/>
      <c r="RJE240" s="187"/>
      <c r="RJF240" s="187"/>
      <c r="RJG240" s="187"/>
      <c r="RJH240" s="187"/>
      <c r="RJI240" s="187"/>
      <c r="RJJ240" s="187"/>
      <c r="RJK240" s="187"/>
      <c r="RJL240" s="187"/>
      <c r="RJM240" s="187"/>
      <c r="RJN240" s="187"/>
      <c r="RJO240" s="187"/>
      <c r="RJP240" s="187"/>
      <c r="RJQ240" s="187"/>
      <c r="RJR240" s="187"/>
      <c r="RJS240" s="187"/>
      <c r="RJT240" s="187"/>
      <c r="RJU240" s="187"/>
      <c r="RJV240" s="187"/>
      <c r="RJW240" s="187"/>
      <c r="RJX240" s="187"/>
      <c r="RJY240" s="187"/>
      <c r="RJZ240" s="187"/>
      <c r="RKA240" s="187"/>
      <c r="RKB240" s="187"/>
      <c r="RKC240" s="187"/>
      <c r="RKD240" s="187"/>
      <c r="RKE240" s="187"/>
      <c r="RKF240" s="187"/>
      <c r="RKG240" s="187"/>
      <c r="RKH240" s="187"/>
      <c r="RKI240" s="187"/>
      <c r="RKJ240" s="187"/>
      <c r="RKK240" s="187"/>
      <c r="RKL240" s="187"/>
      <c r="RKM240" s="187"/>
      <c r="RKN240" s="187"/>
      <c r="RKO240" s="187"/>
      <c r="RKP240" s="187"/>
      <c r="RKQ240" s="187"/>
      <c r="RKR240" s="187"/>
      <c r="RKS240" s="187"/>
      <c r="RKT240" s="187"/>
      <c r="RKU240" s="187"/>
      <c r="RKV240" s="187"/>
      <c r="RKW240" s="187"/>
      <c r="RKX240" s="187"/>
      <c r="RKY240" s="187"/>
      <c r="RKZ240" s="187"/>
      <c r="RLA240" s="187"/>
      <c r="RLB240" s="187"/>
      <c r="RLC240" s="187"/>
      <c r="RLD240" s="187"/>
      <c r="RLE240" s="187"/>
      <c r="RLF240" s="187"/>
      <c r="RLG240" s="187"/>
      <c r="RLH240" s="187"/>
      <c r="RLI240" s="187"/>
      <c r="RLJ240" s="187"/>
      <c r="RLK240" s="187"/>
      <c r="RLL240" s="187"/>
      <c r="RLM240" s="187"/>
      <c r="RLN240" s="187"/>
      <c r="RLO240" s="187"/>
      <c r="RLP240" s="187"/>
      <c r="RLQ240" s="187"/>
      <c r="RLR240" s="187"/>
      <c r="RLS240" s="187"/>
      <c r="RLT240" s="187"/>
      <c r="RLU240" s="187"/>
      <c r="RLV240" s="187"/>
      <c r="RLW240" s="187"/>
      <c r="RLX240" s="187"/>
      <c r="RLY240" s="187"/>
      <c r="RLZ240" s="187"/>
      <c r="RMA240" s="187"/>
      <c r="RMB240" s="187"/>
      <c r="RMC240" s="187"/>
      <c r="RMD240" s="187"/>
      <c r="RME240" s="187"/>
      <c r="RMF240" s="187"/>
      <c r="RMG240" s="187"/>
      <c r="RMH240" s="187"/>
      <c r="RMI240" s="187"/>
      <c r="RMJ240" s="187"/>
      <c r="RMK240" s="187"/>
      <c r="RML240" s="187"/>
      <c r="RMM240" s="187"/>
      <c r="RMN240" s="187"/>
      <c r="RMO240" s="187"/>
      <c r="RMP240" s="187"/>
      <c r="RMQ240" s="187"/>
      <c r="RMR240" s="187"/>
      <c r="RMS240" s="187"/>
      <c r="RMT240" s="187"/>
      <c r="RMU240" s="187"/>
      <c r="RMV240" s="187"/>
      <c r="RMW240" s="187"/>
      <c r="RMX240" s="187"/>
      <c r="RMY240" s="187"/>
      <c r="RMZ240" s="187"/>
      <c r="RNA240" s="187"/>
      <c r="RNB240" s="187"/>
      <c r="RNC240" s="187"/>
      <c r="RND240" s="187"/>
      <c r="RNE240" s="187"/>
      <c r="RNF240" s="187"/>
      <c r="RNG240" s="187"/>
      <c r="RNH240" s="187"/>
      <c r="RNI240" s="187"/>
      <c r="RNJ240" s="187"/>
      <c r="RNK240" s="187"/>
      <c r="RNL240" s="187"/>
      <c r="RNM240" s="187"/>
      <c r="RNN240" s="187"/>
      <c r="RNO240" s="187"/>
      <c r="RNP240" s="187"/>
      <c r="RNQ240" s="187"/>
      <c r="RNR240" s="187"/>
      <c r="RNS240" s="187"/>
      <c r="RNT240" s="187"/>
      <c r="RNU240" s="187"/>
      <c r="RNV240" s="187"/>
      <c r="RNW240" s="187"/>
      <c r="RNX240" s="187"/>
      <c r="RNY240" s="187"/>
      <c r="RNZ240" s="187"/>
      <c r="ROA240" s="187"/>
      <c r="ROB240" s="187"/>
      <c r="ROC240" s="187"/>
      <c r="ROD240" s="187"/>
      <c r="ROE240" s="187"/>
      <c r="ROF240" s="187"/>
      <c r="ROG240" s="187"/>
      <c r="ROH240" s="187"/>
      <c r="ROI240" s="187"/>
      <c r="ROJ240" s="187"/>
      <c r="ROK240" s="187"/>
      <c r="ROL240" s="187"/>
      <c r="ROM240" s="187"/>
      <c r="RON240" s="187"/>
      <c r="ROO240" s="187"/>
      <c r="ROP240" s="187"/>
      <c r="ROQ240" s="187"/>
      <c r="ROR240" s="187"/>
      <c r="ROS240" s="187"/>
      <c r="ROT240" s="187"/>
      <c r="ROU240" s="187"/>
      <c r="ROV240" s="187"/>
      <c r="ROW240" s="187"/>
      <c r="ROX240" s="187"/>
      <c r="ROY240" s="187"/>
      <c r="ROZ240" s="187"/>
      <c r="RPA240" s="187"/>
      <c r="RPB240" s="187"/>
      <c r="RPC240" s="187"/>
      <c r="RPD240" s="187"/>
      <c r="RPE240" s="187"/>
      <c r="RPF240" s="187"/>
      <c r="RPG240" s="187"/>
      <c r="RPH240" s="187"/>
      <c r="RPI240" s="187"/>
      <c r="RPJ240" s="187"/>
      <c r="RPK240" s="187"/>
      <c r="RPL240" s="187"/>
      <c r="RPM240" s="187"/>
      <c r="RPN240" s="187"/>
      <c r="RPO240" s="187"/>
      <c r="RPP240" s="187"/>
      <c r="RPQ240" s="187"/>
      <c r="RPR240" s="187"/>
      <c r="RPS240" s="187"/>
      <c r="RPT240" s="187"/>
      <c r="RPU240" s="187"/>
      <c r="RPV240" s="187"/>
      <c r="RPW240" s="187"/>
      <c r="RPX240" s="187"/>
      <c r="RPY240" s="187"/>
      <c r="RPZ240" s="187"/>
      <c r="RQA240" s="187"/>
      <c r="RQB240" s="187"/>
      <c r="RQC240" s="187"/>
      <c r="RQD240" s="187"/>
      <c r="RQE240" s="187"/>
      <c r="RQF240" s="187"/>
      <c r="RQG240" s="187"/>
      <c r="RQH240" s="187"/>
      <c r="RQI240" s="187"/>
      <c r="RQJ240" s="187"/>
      <c r="RQK240" s="187"/>
      <c r="RQL240" s="187"/>
      <c r="RQM240" s="187"/>
      <c r="RQN240" s="187"/>
      <c r="RQO240" s="187"/>
      <c r="RQP240" s="187"/>
      <c r="RQQ240" s="187"/>
      <c r="RQR240" s="187"/>
      <c r="RQS240" s="187"/>
      <c r="RQT240" s="187"/>
      <c r="RQU240" s="187"/>
      <c r="RQV240" s="187"/>
      <c r="RQW240" s="187"/>
      <c r="RQX240" s="187"/>
      <c r="RQY240" s="187"/>
      <c r="RQZ240" s="187"/>
      <c r="RRA240" s="187"/>
      <c r="RRB240" s="187"/>
      <c r="RRC240" s="187"/>
      <c r="RRD240" s="187"/>
      <c r="RRE240" s="187"/>
      <c r="RRF240" s="187"/>
      <c r="RRG240" s="187"/>
      <c r="RRH240" s="187"/>
      <c r="RRI240" s="187"/>
      <c r="RRJ240" s="187"/>
      <c r="RRK240" s="187"/>
      <c r="RRL240" s="187"/>
      <c r="RRM240" s="187"/>
      <c r="RRN240" s="187"/>
      <c r="RRO240" s="187"/>
      <c r="RRP240" s="187"/>
      <c r="RRQ240" s="187"/>
      <c r="RRR240" s="187"/>
      <c r="RRS240" s="187"/>
      <c r="RRT240" s="187"/>
      <c r="RRU240" s="187"/>
      <c r="RRV240" s="187"/>
      <c r="RRW240" s="187"/>
      <c r="RRX240" s="187"/>
      <c r="RRY240" s="187"/>
      <c r="RRZ240" s="187"/>
      <c r="RSA240" s="187"/>
      <c r="RSB240" s="187"/>
      <c r="RSC240" s="187"/>
      <c r="RSD240" s="187"/>
      <c r="RSE240" s="187"/>
      <c r="RSF240" s="187"/>
      <c r="RSG240" s="187"/>
      <c r="RSH240" s="187"/>
      <c r="RSI240" s="187"/>
      <c r="RSJ240" s="187"/>
      <c r="RSK240" s="187"/>
      <c r="RSL240" s="187"/>
      <c r="RSM240" s="187"/>
      <c r="RSN240" s="187"/>
      <c r="RSO240" s="187"/>
      <c r="RSP240" s="187"/>
      <c r="RSQ240" s="187"/>
      <c r="RSR240" s="187"/>
      <c r="RSS240" s="187"/>
      <c r="RST240" s="187"/>
      <c r="RSU240" s="187"/>
      <c r="RSV240" s="187"/>
      <c r="RSW240" s="187"/>
      <c r="RSX240" s="187"/>
      <c r="RSY240" s="187"/>
      <c r="RSZ240" s="187"/>
      <c r="RTA240" s="187"/>
      <c r="RTB240" s="187"/>
      <c r="RTC240" s="187"/>
      <c r="RTD240" s="187"/>
      <c r="RTE240" s="187"/>
      <c r="RTF240" s="187"/>
      <c r="RTG240" s="187"/>
      <c r="RTH240" s="187"/>
      <c r="RTI240" s="187"/>
      <c r="RTJ240" s="187"/>
      <c r="RTK240" s="187"/>
      <c r="RTL240" s="187"/>
      <c r="RTM240" s="187"/>
      <c r="RTN240" s="187"/>
      <c r="RTO240" s="187"/>
      <c r="RTP240" s="187"/>
      <c r="RTQ240" s="187"/>
      <c r="RTR240" s="187"/>
      <c r="RTS240" s="187"/>
      <c r="RTT240" s="187"/>
      <c r="RTU240" s="187"/>
      <c r="RTV240" s="187"/>
      <c r="RTW240" s="187"/>
      <c r="RTX240" s="187"/>
      <c r="RTY240" s="187"/>
      <c r="RTZ240" s="187"/>
      <c r="RUA240" s="187"/>
      <c r="RUB240" s="187"/>
      <c r="RUC240" s="187"/>
      <c r="RUD240" s="187"/>
      <c r="RUE240" s="187"/>
      <c r="RUF240" s="187"/>
      <c r="RUG240" s="187"/>
      <c r="RUH240" s="187"/>
      <c r="RUI240" s="187"/>
      <c r="RUJ240" s="187"/>
      <c r="RUK240" s="187"/>
      <c r="RUL240" s="187"/>
      <c r="RUM240" s="187"/>
      <c r="RUN240" s="187"/>
      <c r="RUO240" s="187"/>
      <c r="RUP240" s="187"/>
      <c r="RUQ240" s="187"/>
      <c r="RUR240" s="187"/>
      <c r="RUS240" s="187"/>
      <c r="RUT240" s="187"/>
      <c r="RUU240" s="187"/>
      <c r="RUV240" s="187"/>
      <c r="RUW240" s="187"/>
      <c r="RUX240" s="187"/>
      <c r="RUY240" s="187"/>
      <c r="RUZ240" s="187"/>
      <c r="RVA240" s="187"/>
      <c r="RVB240" s="187"/>
      <c r="RVC240" s="187"/>
      <c r="RVD240" s="187"/>
      <c r="RVE240" s="187"/>
      <c r="RVF240" s="187"/>
      <c r="RVG240" s="187"/>
      <c r="RVH240" s="187"/>
      <c r="RVI240" s="187"/>
      <c r="RVJ240" s="187"/>
      <c r="RVK240" s="187"/>
      <c r="RVL240" s="187"/>
      <c r="RVM240" s="187"/>
      <c r="RVN240" s="187"/>
      <c r="RVO240" s="187"/>
      <c r="RVP240" s="187"/>
      <c r="RVQ240" s="187"/>
      <c r="RVR240" s="187"/>
      <c r="RVS240" s="187"/>
      <c r="RVT240" s="187"/>
      <c r="RVU240" s="187"/>
      <c r="RVV240" s="187"/>
      <c r="RVW240" s="187"/>
      <c r="RVX240" s="187"/>
      <c r="RVY240" s="187"/>
      <c r="RVZ240" s="187"/>
      <c r="RWA240" s="187"/>
      <c r="RWB240" s="187"/>
      <c r="RWC240" s="187"/>
      <c r="RWD240" s="187"/>
      <c r="RWE240" s="187"/>
      <c r="RWF240" s="187"/>
      <c r="RWG240" s="187"/>
      <c r="RWH240" s="187"/>
      <c r="RWI240" s="187"/>
      <c r="RWJ240" s="187"/>
      <c r="RWK240" s="187"/>
      <c r="RWL240" s="187"/>
      <c r="RWM240" s="187"/>
      <c r="RWN240" s="187"/>
      <c r="RWO240" s="187"/>
      <c r="RWP240" s="187"/>
      <c r="RWQ240" s="187"/>
      <c r="RWR240" s="187"/>
      <c r="RWS240" s="187"/>
      <c r="RWT240" s="187"/>
      <c r="RWU240" s="187"/>
      <c r="RWV240" s="187"/>
      <c r="RWW240" s="187"/>
      <c r="RWX240" s="187"/>
      <c r="RWY240" s="187"/>
      <c r="RWZ240" s="187"/>
      <c r="RXA240" s="187"/>
      <c r="RXB240" s="187"/>
      <c r="RXC240" s="187"/>
      <c r="RXD240" s="187"/>
      <c r="RXE240" s="187"/>
      <c r="RXF240" s="187"/>
      <c r="RXG240" s="187"/>
      <c r="RXH240" s="187"/>
      <c r="RXI240" s="187"/>
      <c r="RXJ240" s="187"/>
      <c r="RXK240" s="187"/>
      <c r="RXL240" s="187"/>
      <c r="RXM240" s="187"/>
      <c r="RXN240" s="187"/>
      <c r="RXO240" s="187"/>
      <c r="RXP240" s="187"/>
      <c r="RXQ240" s="187"/>
      <c r="RXR240" s="187"/>
      <c r="RXS240" s="187"/>
      <c r="RXT240" s="187"/>
      <c r="RXU240" s="187"/>
      <c r="RXV240" s="187"/>
      <c r="RXW240" s="187"/>
      <c r="RXX240" s="187"/>
      <c r="RXY240" s="187"/>
      <c r="RXZ240" s="187"/>
      <c r="RYA240" s="187"/>
      <c r="RYB240" s="187"/>
      <c r="RYC240" s="187"/>
      <c r="RYD240" s="187"/>
      <c r="RYE240" s="187"/>
      <c r="RYF240" s="187"/>
      <c r="RYG240" s="187"/>
      <c r="RYH240" s="187"/>
      <c r="RYI240" s="187"/>
      <c r="RYJ240" s="187"/>
      <c r="RYK240" s="187"/>
      <c r="RYL240" s="187"/>
      <c r="RYM240" s="187"/>
      <c r="RYN240" s="187"/>
      <c r="RYO240" s="187"/>
      <c r="RYP240" s="187"/>
      <c r="RYQ240" s="187"/>
      <c r="RYR240" s="187"/>
      <c r="RYS240" s="187"/>
      <c r="RYT240" s="187"/>
      <c r="RYU240" s="187"/>
      <c r="RYV240" s="187"/>
      <c r="RYW240" s="187"/>
      <c r="RYX240" s="187"/>
      <c r="RYY240" s="187"/>
      <c r="RYZ240" s="187"/>
      <c r="RZA240" s="187"/>
      <c r="RZB240" s="187"/>
      <c r="RZC240" s="187"/>
      <c r="RZD240" s="187"/>
      <c r="RZE240" s="187"/>
      <c r="RZF240" s="187"/>
      <c r="RZG240" s="187"/>
      <c r="RZH240" s="187"/>
      <c r="RZI240" s="187"/>
      <c r="RZJ240" s="187"/>
      <c r="RZK240" s="187"/>
      <c r="RZL240" s="187"/>
      <c r="RZM240" s="187"/>
      <c r="RZN240" s="187"/>
      <c r="RZO240" s="187"/>
      <c r="RZP240" s="187"/>
      <c r="RZQ240" s="187"/>
      <c r="RZR240" s="187"/>
      <c r="RZS240" s="187"/>
      <c r="RZT240" s="187"/>
      <c r="RZU240" s="187"/>
      <c r="RZV240" s="187"/>
      <c r="RZW240" s="187"/>
      <c r="RZX240" s="187"/>
      <c r="RZY240" s="187"/>
      <c r="RZZ240" s="187"/>
      <c r="SAA240" s="187"/>
      <c r="SAB240" s="187"/>
      <c r="SAC240" s="187"/>
      <c r="SAD240" s="187"/>
      <c r="SAE240" s="187"/>
      <c r="SAF240" s="187"/>
      <c r="SAG240" s="187"/>
      <c r="SAH240" s="187"/>
      <c r="SAI240" s="187"/>
      <c r="SAJ240" s="187"/>
      <c r="SAK240" s="187"/>
      <c r="SAL240" s="187"/>
      <c r="SAM240" s="187"/>
      <c r="SAN240" s="187"/>
      <c r="SAO240" s="187"/>
      <c r="SAP240" s="187"/>
      <c r="SAQ240" s="187"/>
      <c r="SAR240" s="187"/>
      <c r="SAS240" s="187"/>
      <c r="SAT240" s="187"/>
      <c r="SAU240" s="187"/>
      <c r="SAV240" s="187"/>
      <c r="SAW240" s="187"/>
      <c r="SAX240" s="187"/>
      <c r="SAY240" s="187"/>
      <c r="SAZ240" s="187"/>
      <c r="SBA240" s="187"/>
      <c r="SBB240" s="187"/>
      <c r="SBC240" s="187"/>
      <c r="SBD240" s="187"/>
      <c r="SBE240" s="187"/>
      <c r="SBF240" s="187"/>
      <c r="SBG240" s="187"/>
      <c r="SBH240" s="187"/>
      <c r="SBI240" s="187"/>
      <c r="SBJ240" s="187"/>
      <c r="SBK240" s="187"/>
      <c r="SBL240" s="187"/>
      <c r="SBM240" s="187"/>
      <c r="SBN240" s="187"/>
      <c r="SBO240" s="187"/>
      <c r="SBP240" s="187"/>
      <c r="SBQ240" s="187"/>
      <c r="SBR240" s="187"/>
      <c r="SBS240" s="187"/>
      <c r="SBT240" s="187"/>
      <c r="SBU240" s="187"/>
      <c r="SBV240" s="187"/>
      <c r="SBW240" s="187"/>
      <c r="SBX240" s="187"/>
      <c r="SBY240" s="187"/>
      <c r="SBZ240" s="187"/>
      <c r="SCA240" s="187"/>
      <c r="SCB240" s="187"/>
      <c r="SCC240" s="187"/>
      <c r="SCD240" s="187"/>
      <c r="SCE240" s="187"/>
      <c r="SCF240" s="187"/>
      <c r="SCG240" s="187"/>
      <c r="SCH240" s="187"/>
      <c r="SCI240" s="187"/>
      <c r="SCJ240" s="187"/>
      <c r="SCK240" s="187"/>
      <c r="SCL240" s="187"/>
      <c r="SCM240" s="187"/>
      <c r="SCN240" s="187"/>
      <c r="SCO240" s="187"/>
      <c r="SCP240" s="187"/>
      <c r="SCQ240" s="187"/>
      <c r="SCR240" s="187"/>
      <c r="SCS240" s="187"/>
      <c r="SCT240" s="187"/>
      <c r="SCU240" s="187"/>
      <c r="SCV240" s="187"/>
      <c r="SCW240" s="187"/>
      <c r="SCX240" s="187"/>
      <c r="SCY240" s="187"/>
      <c r="SCZ240" s="187"/>
      <c r="SDA240" s="187"/>
      <c r="SDB240" s="187"/>
      <c r="SDC240" s="187"/>
      <c r="SDD240" s="187"/>
      <c r="SDE240" s="187"/>
      <c r="SDF240" s="187"/>
      <c r="SDG240" s="187"/>
      <c r="SDH240" s="187"/>
      <c r="SDI240" s="187"/>
      <c r="SDJ240" s="187"/>
      <c r="SDK240" s="187"/>
      <c r="SDL240" s="187"/>
      <c r="SDM240" s="187"/>
      <c r="SDN240" s="187"/>
      <c r="SDO240" s="187"/>
      <c r="SDP240" s="187"/>
      <c r="SDQ240" s="187"/>
      <c r="SDR240" s="187"/>
      <c r="SDS240" s="187"/>
      <c r="SDT240" s="187"/>
      <c r="SDU240" s="187"/>
      <c r="SDV240" s="187"/>
      <c r="SDW240" s="187"/>
      <c r="SDX240" s="187"/>
      <c r="SDY240" s="187"/>
      <c r="SDZ240" s="187"/>
      <c r="SEA240" s="187"/>
      <c r="SEB240" s="187"/>
      <c r="SEC240" s="187"/>
      <c r="SED240" s="187"/>
      <c r="SEE240" s="187"/>
      <c r="SEF240" s="187"/>
      <c r="SEG240" s="187"/>
      <c r="SEH240" s="187"/>
      <c r="SEI240" s="187"/>
      <c r="SEJ240" s="187"/>
      <c r="SEK240" s="187"/>
      <c r="SEL240" s="187"/>
      <c r="SEM240" s="187"/>
      <c r="SEN240" s="187"/>
      <c r="SEO240" s="187"/>
      <c r="SEP240" s="187"/>
      <c r="SEQ240" s="187"/>
      <c r="SER240" s="187"/>
      <c r="SES240" s="187"/>
      <c r="SET240" s="187"/>
      <c r="SEU240" s="187"/>
      <c r="SEV240" s="187"/>
      <c r="SEW240" s="187"/>
      <c r="SEX240" s="187"/>
      <c r="SEY240" s="187"/>
      <c r="SEZ240" s="187"/>
      <c r="SFA240" s="187"/>
      <c r="SFB240" s="187"/>
      <c r="SFC240" s="187"/>
      <c r="SFD240" s="187"/>
      <c r="SFE240" s="187"/>
      <c r="SFF240" s="187"/>
      <c r="SFG240" s="187"/>
      <c r="SFH240" s="187"/>
      <c r="SFI240" s="187"/>
      <c r="SFJ240" s="187"/>
      <c r="SFK240" s="187"/>
      <c r="SFL240" s="187"/>
      <c r="SFM240" s="187"/>
      <c r="SFN240" s="187"/>
      <c r="SFO240" s="187"/>
      <c r="SFP240" s="187"/>
      <c r="SFQ240" s="187"/>
      <c r="SFR240" s="187"/>
      <c r="SFS240" s="187"/>
      <c r="SFT240" s="187"/>
      <c r="SFU240" s="187"/>
      <c r="SFV240" s="187"/>
      <c r="SFW240" s="187"/>
      <c r="SFX240" s="187"/>
      <c r="SFY240" s="187"/>
      <c r="SFZ240" s="187"/>
      <c r="SGA240" s="187"/>
      <c r="SGB240" s="187"/>
      <c r="SGC240" s="187"/>
      <c r="SGD240" s="187"/>
      <c r="SGE240" s="187"/>
      <c r="SGF240" s="187"/>
      <c r="SGG240" s="187"/>
      <c r="SGH240" s="187"/>
      <c r="SGI240" s="187"/>
      <c r="SGJ240" s="187"/>
      <c r="SGK240" s="187"/>
      <c r="SGL240" s="187"/>
      <c r="SGM240" s="187"/>
      <c r="SGN240" s="187"/>
      <c r="SGO240" s="187"/>
      <c r="SGP240" s="187"/>
      <c r="SGQ240" s="187"/>
      <c r="SGR240" s="187"/>
      <c r="SGS240" s="187"/>
      <c r="SGT240" s="187"/>
      <c r="SGU240" s="187"/>
      <c r="SGV240" s="187"/>
      <c r="SGW240" s="187"/>
      <c r="SGX240" s="187"/>
      <c r="SGY240" s="187"/>
      <c r="SGZ240" s="187"/>
      <c r="SHA240" s="187"/>
      <c r="SHB240" s="187"/>
      <c r="SHC240" s="187"/>
      <c r="SHD240" s="187"/>
      <c r="SHE240" s="187"/>
      <c r="SHF240" s="187"/>
      <c r="SHG240" s="187"/>
      <c r="SHH240" s="187"/>
      <c r="SHI240" s="187"/>
      <c r="SHJ240" s="187"/>
      <c r="SHK240" s="187"/>
      <c r="SHL240" s="187"/>
      <c r="SHM240" s="187"/>
      <c r="SHN240" s="187"/>
      <c r="SHO240" s="187"/>
      <c r="SHP240" s="187"/>
      <c r="SHQ240" s="187"/>
      <c r="SHR240" s="187"/>
      <c r="SHS240" s="187"/>
      <c r="SHT240" s="187"/>
      <c r="SHU240" s="187"/>
      <c r="SHV240" s="187"/>
      <c r="SHW240" s="187"/>
      <c r="SHX240" s="187"/>
      <c r="SHY240" s="187"/>
      <c r="SHZ240" s="187"/>
      <c r="SIA240" s="187"/>
      <c r="SIB240" s="187"/>
      <c r="SIC240" s="187"/>
      <c r="SID240" s="187"/>
      <c r="SIE240" s="187"/>
      <c r="SIF240" s="187"/>
      <c r="SIG240" s="187"/>
      <c r="SIH240" s="187"/>
      <c r="SII240" s="187"/>
      <c r="SIJ240" s="187"/>
      <c r="SIK240" s="187"/>
      <c r="SIL240" s="187"/>
      <c r="SIM240" s="187"/>
      <c r="SIN240" s="187"/>
      <c r="SIO240" s="187"/>
      <c r="SIP240" s="187"/>
      <c r="SIQ240" s="187"/>
      <c r="SIR240" s="187"/>
      <c r="SIS240" s="187"/>
      <c r="SIT240" s="187"/>
      <c r="SIU240" s="187"/>
      <c r="SIV240" s="187"/>
      <c r="SIW240" s="187"/>
      <c r="SIX240" s="187"/>
      <c r="SIY240" s="187"/>
      <c r="SIZ240" s="187"/>
      <c r="SJA240" s="187"/>
      <c r="SJB240" s="187"/>
      <c r="SJC240" s="187"/>
      <c r="SJD240" s="187"/>
      <c r="SJE240" s="187"/>
      <c r="SJF240" s="187"/>
      <c r="SJG240" s="187"/>
      <c r="SJH240" s="187"/>
      <c r="SJI240" s="187"/>
      <c r="SJJ240" s="187"/>
      <c r="SJK240" s="187"/>
      <c r="SJL240" s="187"/>
      <c r="SJM240" s="187"/>
      <c r="SJN240" s="187"/>
      <c r="SJO240" s="187"/>
      <c r="SJP240" s="187"/>
      <c r="SJQ240" s="187"/>
      <c r="SJR240" s="187"/>
      <c r="SJS240" s="187"/>
      <c r="SJT240" s="187"/>
      <c r="SJU240" s="187"/>
      <c r="SJV240" s="187"/>
      <c r="SJW240" s="187"/>
      <c r="SJX240" s="187"/>
      <c r="SJY240" s="187"/>
      <c r="SJZ240" s="187"/>
      <c r="SKA240" s="187"/>
      <c r="SKB240" s="187"/>
      <c r="SKC240" s="187"/>
      <c r="SKD240" s="187"/>
      <c r="SKE240" s="187"/>
      <c r="SKF240" s="187"/>
      <c r="SKG240" s="187"/>
      <c r="SKH240" s="187"/>
      <c r="SKI240" s="187"/>
      <c r="SKJ240" s="187"/>
      <c r="SKK240" s="187"/>
      <c r="SKL240" s="187"/>
      <c r="SKM240" s="187"/>
      <c r="SKN240" s="187"/>
      <c r="SKO240" s="187"/>
      <c r="SKP240" s="187"/>
      <c r="SKQ240" s="187"/>
      <c r="SKR240" s="187"/>
      <c r="SKS240" s="187"/>
      <c r="SKT240" s="187"/>
      <c r="SKU240" s="187"/>
      <c r="SKV240" s="187"/>
      <c r="SKW240" s="187"/>
      <c r="SKX240" s="187"/>
      <c r="SKY240" s="187"/>
      <c r="SKZ240" s="187"/>
      <c r="SLA240" s="187"/>
      <c r="SLB240" s="187"/>
      <c r="SLC240" s="187"/>
      <c r="SLD240" s="187"/>
      <c r="SLE240" s="187"/>
      <c r="SLF240" s="187"/>
      <c r="SLG240" s="187"/>
      <c r="SLH240" s="187"/>
      <c r="SLI240" s="187"/>
      <c r="SLJ240" s="187"/>
      <c r="SLK240" s="187"/>
      <c r="SLL240" s="187"/>
      <c r="SLM240" s="187"/>
      <c r="SLN240" s="187"/>
      <c r="SLO240" s="187"/>
      <c r="SLP240" s="187"/>
      <c r="SLQ240" s="187"/>
      <c r="SLR240" s="187"/>
      <c r="SLS240" s="187"/>
      <c r="SLT240" s="187"/>
      <c r="SLU240" s="187"/>
      <c r="SLV240" s="187"/>
      <c r="SLW240" s="187"/>
      <c r="SLX240" s="187"/>
      <c r="SLY240" s="187"/>
      <c r="SLZ240" s="187"/>
      <c r="SMA240" s="187"/>
      <c r="SMB240" s="187"/>
      <c r="SMC240" s="187"/>
      <c r="SMD240" s="187"/>
      <c r="SME240" s="187"/>
      <c r="SMF240" s="187"/>
      <c r="SMG240" s="187"/>
      <c r="SMH240" s="187"/>
      <c r="SMI240" s="187"/>
      <c r="SMJ240" s="187"/>
      <c r="SMK240" s="187"/>
      <c r="SML240" s="187"/>
      <c r="SMM240" s="187"/>
      <c r="SMN240" s="187"/>
      <c r="SMO240" s="187"/>
      <c r="SMP240" s="187"/>
      <c r="SMQ240" s="187"/>
      <c r="SMR240" s="187"/>
      <c r="SMS240" s="187"/>
      <c r="SMT240" s="187"/>
      <c r="SMU240" s="187"/>
      <c r="SMV240" s="187"/>
      <c r="SMW240" s="187"/>
      <c r="SMX240" s="187"/>
      <c r="SMY240" s="187"/>
      <c r="SMZ240" s="187"/>
      <c r="SNA240" s="187"/>
      <c r="SNB240" s="187"/>
      <c r="SNC240" s="187"/>
      <c r="SND240" s="187"/>
      <c r="SNE240" s="187"/>
      <c r="SNF240" s="187"/>
      <c r="SNG240" s="187"/>
      <c r="SNH240" s="187"/>
      <c r="SNI240" s="187"/>
      <c r="SNJ240" s="187"/>
      <c r="SNK240" s="187"/>
      <c r="SNL240" s="187"/>
      <c r="SNM240" s="187"/>
      <c r="SNN240" s="187"/>
      <c r="SNO240" s="187"/>
      <c r="SNP240" s="187"/>
      <c r="SNQ240" s="187"/>
      <c r="SNR240" s="187"/>
      <c r="SNS240" s="187"/>
      <c r="SNT240" s="187"/>
      <c r="SNU240" s="187"/>
      <c r="SNV240" s="187"/>
      <c r="SNW240" s="187"/>
      <c r="SNX240" s="187"/>
      <c r="SNY240" s="187"/>
      <c r="SNZ240" s="187"/>
      <c r="SOA240" s="187"/>
      <c r="SOB240" s="187"/>
      <c r="SOC240" s="187"/>
      <c r="SOD240" s="187"/>
      <c r="SOE240" s="187"/>
      <c r="SOF240" s="187"/>
      <c r="SOG240" s="187"/>
      <c r="SOH240" s="187"/>
      <c r="SOI240" s="187"/>
      <c r="SOJ240" s="187"/>
      <c r="SOK240" s="187"/>
      <c r="SOL240" s="187"/>
      <c r="SOM240" s="187"/>
      <c r="SON240" s="187"/>
      <c r="SOO240" s="187"/>
      <c r="SOP240" s="187"/>
      <c r="SOQ240" s="187"/>
      <c r="SOR240" s="187"/>
      <c r="SOS240" s="187"/>
      <c r="SOT240" s="187"/>
      <c r="SOU240" s="187"/>
      <c r="SOV240" s="187"/>
      <c r="SOW240" s="187"/>
      <c r="SOX240" s="187"/>
      <c r="SOY240" s="187"/>
      <c r="SOZ240" s="187"/>
      <c r="SPA240" s="187"/>
      <c r="SPB240" s="187"/>
      <c r="SPC240" s="187"/>
      <c r="SPD240" s="187"/>
      <c r="SPE240" s="187"/>
      <c r="SPF240" s="187"/>
      <c r="SPG240" s="187"/>
      <c r="SPH240" s="187"/>
      <c r="SPI240" s="187"/>
      <c r="SPJ240" s="187"/>
      <c r="SPK240" s="187"/>
      <c r="SPL240" s="187"/>
      <c r="SPM240" s="187"/>
      <c r="SPN240" s="187"/>
      <c r="SPO240" s="187"/>
      <c r="SPP240" s="187"/>
      <c r="SPQ240" s="187"/>
      <c r="SPR240" s="187"/>
      <c r="SPS240" s="187"/>
      <c r="SPT240" s="187"/>
      <c r="SPU240" s="187"/>
      <c r="SPV240" s="187"/>
      <c r="SPW240" s="187"/>
      <c r="SPX240" s="187"/>
      <c r="SPY240" s="187"/>
      <c r="SPZ240" s="187"/>
      <c r="SQA240" s="187"/>
      <c r="SQB240" s="187"/>
      <c r="SQC240" s="187"/>
      <c r="SQD240" s="187"/>
      <c r="SQE240" s="187"/>
      <c r="SQF240" s="187"/>
      <c r="SQG240" s="187"/>
      <c r="SQH240" s="187"/>
      <c r="SQI240" s="187"/>
      <c r="SQJ240" s="187"/>
      <c r="SQK240" s="187"/>
      <c r="SQL240" s="187"/>
      <c r="SQM240" s="187"/>
      <c r="SQN240" s="187"/>
      <c r="SQO240" s="187"/>
      <c r="SQP240" s="187"/>
      <c r="SQQ240" s="187"/>
      <c r="SQR240" s="187"/>
      <c r="SQS240" s="187"/>
      <c r="SQT240" s="187"/>
      <c r="SQU240" s="187"/>
      <c r="SQV240" s="187"/>
      <c r="SQW240" s="187"/>
      <c r="SQX240" s="187"/>
      <c r="SQY240" s="187"/>
      <c r="SQZ240" s="187"/>
      <c r="SRA240" s="187"/>
      <c r="SRB240" s="187"/>
      <c r="SRC240" s="187"/>
      <c r="SRD240" s="187"/>
      <c r="SRE240" s="187"/>
      <c r="SRF240" s="187"/>
      <c r="SRG240" s="187"/>
      <c r="SRH240" s="187"/>
      <c r="SRI240" s="187"/>
      <c r="SRJ240" s="187"/>
      <c r="SRK240" s="187"/>
      <c r="SRL240" s="187"/>
      <c r="SRM240" s="187"/>
      <c r="SRN240" s="187"/>
      <c r="SRO240" s="187"/>
      <c r="SRP240" s="187"/>
      <c r="SRQ240" s="187"/>
      <c r="SRR240" s="187"/>
      <c r="SRS240" s="187"/>
      <c r="SRT240" s="187"/>
      <c r="SRU240" s="187"/>
      <c r="SRV240" s="187"/>
      <c r="SRW240" s="187"/>
      <c r="SRX240" s="187"/>
      <c r="SRY240" s="187"/>
      <c r="SRZ240" s="187"/>
      <c r="SSA240" s="187"/>
      <c r="SSB240" s="187"/>
      <c r="SSC240" s="187"/>
      <c r="SSD240" s="187"/>
      <c r="SSE240" s="187"/>
      <c r="SSF240" s="187"/>
      <c r="SSG240" s="187"/>
      <c r="SSH240" s="187"/>
      <c r="SSI240" s="187"/>
      <c r="SSJ240" s="187"/>
      <c r="SSK240" s="187"/>
      <c r="SSL240" s="187"/>
      <c r="SSM240" s="187"/>
      <c r="SSN240" s="187"/>
      <c r="SSO240" s="187"/>
      <c r="SSP240" s="187"/>
      <c r="SSQ240" s="187"/>
      <c r="SSR240" s="187"/>
      <c r="SSS240" s="187"/>
      <c r="SST240" s="187"/>
      <c r="SSU240" s="187"/>
      <c r="SSV240" s="187"/>
      <c r="SSW240" s="187"/>
      <c r="SSX240" s="187"/>
      <c r="SSY240" s="187"/>
      <c r="SSZ240" s="187"/>
      <c r="STA240" s="187"/>
      <c r="STB240" s="187"/>
      <c r="STC240" s="187"/>
      <c r="STD240" s="187"/>
      <c r="STE240" s="187"/>
      <c r="STF240" s="187"/>
      <c r="STG240" s="187"/>
      <c r="STH240" s="187"/>
      <c r="STI240" s="187"/>
      <c r="STJ240" s="187"/>
      <c r="STK240" s="187"/>
      <c r="STL240" s="187"/>
      <c r="STM240" s="187"/>
      <c r="STN240" s="187"/>
      <c r="STO240" s="187"/>
      <c r="STP240" s="187"/>
      <c r="STQ240" s="187"/>
      <c r="STR240" s="187"/>
      <c r="STS240" s="187"/>
      <c r="STT240" s="187"/>
      <c r="STU240" s="187"/>
      <c r="STV240" s="187"/>
      <c r="STW240" s="187"/>
      <c r="STX240" s="187"/>
      <c r="STY240" s="187"/>
      <c r="STZ240" s="187"/>
      <c r="SUA240" s="187"/>
      <c r="SUB240" s="187"/>
      <c r="SUC240" s="187"/>
      <c r="SUD240" s="187"/>
      <c r="SUE240" s="187"/>
      <c r="SUF240" s="187"/>
      <c r="SUG240" s="187"/>
      <c r="SUH240" s="187"/>
      <c r="SUI240" s="187"/>
      <c r="SUJ240" s="187"/>
      <c r="SUK240" s="187"/>
      <c r="SUL240" s="187"/>
      <c r="SUM240" s="187"/>
      <c r="SUN240" s="187"/>
      <c r="SUO240" s="187"/>
      <c r="SUP240" s="187"/>
      <c r="SUQ240" s="187"/>
      <c r="SUR240" s="187"/>
      <c r="SUS240" s="187"/>
      <c r="SUT240" s="187"/>
      <c r="SUU240" s="187"/>
      <c r="SUV240" s="187"/>
      <c r="SUW240" s="187"/>
      <c r="SUX240" s="187"/>
      <c r="SUY240" s="187"/>
      <c r="SUZ240" s="187"/>
      <c r="SVA240" s="187"/>
      <c r="SVB240" s="187"/>
      <c r="SVC240" s="187"/>
      <c r="SVD240" s="187"/>
      <c r="SVE240" s="187"/>
      <c r="SVF240" s="187"/>
      <c r="SVG240" s="187"/>
      <c r="SVH240" s="187"/>
      <c r="SVI240" s="187"/>
      <c r="SVJ240" s="187"/>
      <c r="SVK240" s="187"/>
      <c r="SVL240" s="187"/>
      <c r="SVM240" s="187"/>
      <c r="SVN240" s="187"/>
      <c r="SVO240" s="187"/>
      <c r="SVP240" s="187"/>
      <c r="SVQ240" s="187"/>
      <c r="SVR240" s="187"/>
      <c r="SVS240" s="187"/>
      <c r="SVT240" s="187"/>
      <c r="SVU240" s="187"/>
      <c r="SVV240" s="187"/>
      <c r="SVW240" s="187"/>
      <c r="SVX240" s="187"/>
      <c r="SVY240" s="187"/>
      <c r="SVZ240" s="187"/>
      <c r="SWA240" s="187"/>
      <c r="SWB240" s="187"/>
      <c r="SWC240" s="187"/>
      <c r="SWD240" s="187"/>
      <c r="SWE240" s="187"/>
      <c r="SWF240" s="187"/>
      <c r="SWG240" s="187"/>
      <c r="SWH240" s="187"/>
      <c r="SWI240" s="187"/>
      <c r="SWJ240" s="187"/>
      <c r="SWK240" s="187"/>
      <c r="SWL240" s="187"/>
      <c r="SWM240" s="187"/>
      <c r="SWN240" s="187"/>
      <c r="SWO240" s="187"/>
      <c r="SWP240" s="187"/>
      <c r="SWQ240" s="187"/>
      <c r="SWR240" s="187"/>
      <c r="SWS240" s="187"/>
      <c r="SWT240" s="187"/>
      <c r="SWU240" s="187"/>
      <c r="SWV240" s="187"/>
      <c r="SWW240" s="187"/>
      <c r="SWX240" s="187"/>
      <c r="SWY240" s="187"/>
      <c r="SWZ240" s="187"/>
      <c r="SXA240" s="187"/>
      <c r="SXB240" s="187"/>
      <c r="SXC240" s="187"/>
      <c r="SXD240" s="187"/>
      <c r="SXE240" s="187"/>
      <c r="SXF240" s="187"/>
      <c r="SXG240" s="187"/>
      <c r="SXH240" s="187"/>
      <c r="SXI240" s="187"/>
      <c r="SXJ240" s="187"/>
      <c r="SXK240" s="187"/>
      <c r="SXL240" s="187"/>
      <c r="SXM240" s="187"/>
      <c r="SXN240" s="187"/>
      <c r="SXO240" s="187"/>
      <c r="SXP240" s="187"/>
      <c r="SXQ240" s="187"/>
      <c r="SXR240" s="187"/>
      <c r="SXS240" s="187"/>
      <c r="SXT240" s="187"/>
      <c r="SXU240" s="187"/>
      <c r="SXV240" s="187"/>
      <c r="SXW240" s="187"/>
      <c r="SXX240" s="187"/>
      <c r="SXY240" s="187"/>
      <c r="SXZ240" s="187"/>
      <c r="SYA240" s="187"/>
      <c r="SYB240" s="187"/>
      <c r="SYC240" s="187"/>
      <c r="SYD240" s="187"/>
      <c r="SYE240" s="187"/>
      <c r="SYF240" s="187"/>
      <c r="SYG240" s="187"/>
      <c r="SYH240" s="187"/>
      <c r="SYI240" s="187"/>
      <c r="SYJ240" s="187"/>
      <c r="SYK240" s="187"/>
      <c r="SYL240" s="187"/>
      <c r="SYM240" s="187"/>
      <c r="SYN240" s="187"/>
      <c r="SYO240" s="187"/>
      <c r="SYP240" s="187"/>
      <c r="SYQ240" s="187"/>
      <c r="SYR240" s="187"/>
      <c r="SYS240" s="187"/>
      <c r="SYT240" s="187"/>
      <c r="SYU240" s="187"/>
      <c r="SYV240" s="187"/>
      <c r="SYW240" s="187"/>
      <c r="SYX240" s="187"/>
      <c r="SYY240" s="187"/>
      <c r="SYZ240" s="187"/>
      <c r="SZA240" s="187"/>
      <c r="SZB240" s="187"/>
      <c r="SZC240" s="187"/>
      <c r="SZD240" s="187"/>
      <c r="SZE240" s="187"/>
      <c r="SZF240" s="187"/>
      <c r="SZG240" s="187"/>
      <c r="SZH240" s="187"/>
      <c r="SZI240" s="187"/>
      <c r="SZJ240" s="187"/>
      <c r="SZK240" s="187"/>
      <c r="SZL240" s="187"/>
      <c r="SZM240" s="187"/>
      <c r="SZN240" s="187"/>
      <c r="SZO240" s="187"/>
      <c r="SZP240" s="187"/>
      <c r="SZQ240" s="187"/>
      <c r="SZR240" s="187"/>
      <c r="SZS240" s="187"/>
      <c r="SZT240" s="187"/>
      <c r="SZU240" s="187"/>
      <c r="SZV240" s="187"/>
      <c r="SZW240" s="187"/>
      <c r="SZX240" s="187"/>
      <c r="SZY240" s="187"/>
      <c r="SZZ240" s="187"/>
      <c r="TAA240" s="187"/>
      <c r="TAB240" s="187"/>
      <c r="TAC240" s="187"/>
      <c r="TAD240" s="187"/>
      <c r="TAE240" s="187"/>
      <c r="TAF240" s="187"/>
      <c r="TAG240" s="187"/>
      <c r="TAH240" s="187"/>
      <c r="TAI240" s="187"/>
      <c r="TAJ240" s="187"/>
      <c r="TAK240" s="187"/>
      <c r="TAL240" s="187"/>
      <c r="TAM240" s="187"/>
      <c r="TAN240" s="187"/>
      <c r="TAO240" s="187"/>
      <c r="TAP240" s="187"/>
      <c r="TAQ240" s="187"/>
      <c r="TAR240" s="187"/>
      <c r="TAS240" s="187"/>
      <c r="TAT240" s="187"/>
      <c r="TAU240" s="187"/>
      <c r="TAV240" s="187"/>
      <c r="TAW240" s="187"/>
      <c r="TAX240" s="187"/>
      <c r="TAY240" s="187"/>
      <c r="TAZ240" s="187"/>
      <c r="TBA240" s="187"/>
      <c r="TBB240" s="187"/>
      <c r="TBC240" s="187"/>
      <c r="TBD240" s="187"/>
      <c r="TBE240" s="187"/>
      <c r="TBF240" s="187"/>
      <c r="TBG240" s="187"/>
      <c r="TBH240" s="187"/>
      <c r="TBI240" s="187"/>
      <c r="TBJ240" s="187"/>
      <c r="TBK240" s="187"/>
      <c r="TBL240" s="187"/>
      <c r="TBM240" s="187"/>
      <c r="TBN240" s="187"/>
      <c r="TBO240" s="187"/>
      <c r="TBP240" s="187"/>
      <c r="TBQ240" s="187"/>
      <c r="TBR240" s="187"/>
      <c r="TBS240" s="187"/>
      <c r="TBT240" s="187"/>
      <c r="TBU240" s="187"/>
      <c r="TBV240" s="187"/>
      <c r="TBW240" s="187"/>
      <c r="TBX240" s="187"/>
      <c r="TBY240" s="187"/>
      <c r="TBZ240" s="187"/>
      <c r="TCA240" s="187"/>
      <c r="TCB240" s="187"/>
      <c r="TCC240" s="187"/>
      <c r="TCD240" s="187"/>
      <c r="TCE240" s="187"/>
      <c r="TCF240" s="187"/>
      <c r="TCG240" s="187"/>
      <c r="TCH240" s="187"/>
      <c r="TCI240" s="187"/>
      <c r="TCJ240" s="187"/>
      <c r="TCK240" s="187"/>
      <c r="TCL240" s="187"/>
      <c r="TCM240" s="187"/>
      <c r="TCN240" s="187"/>
      <c r="TCO240" s="187"/>
      <c r="TCP240" s="187"/>
      <c r="TCQ240" s="187"/>
      <c r="TCR240" s="187"/>
      <c r="TCS240" s="187"/>
      <c r="TCT240" s="187"/>
      <c r="TCU240" s="187"/>
      <c r="TCV240" s="187"/>
      <c r="TCW240" s="187"/>
      <c r="TCX240" s="187"/>
      <c r="TCY240" s="187"/>
      <c r="TCZ240" s="187"/>
      <c r="TDA240" s="187"/>
      <c r="TDB240" s="187"/>
      <c r="TDC240" s="187"/>
      <c r="TDD240" s="187"/>
      <c r="TDE240" s="187"/>
      <c r="TDF240" s="187"/>
      <c r="TDG240" s="187"/>
      <c r="TDH240" s="187"/>
      <c r="TDI240" s="187"/>
      <c r="TDJ240" s="187"/>
      <c r="TDK240" s="187"/>
      <c r="TDL240" s="187"/>
      <c r="TDM240" s="187"/>
      <c r="TDN240" s="187"/>
      <c r="TDO240" s="187"/>
      <c r="TDP240" s="187"/>
      <c r="TDQ240" s="187"/>
      <c r="TDR240" s="187"/>
      <c r="TDS240" s="187"/>
      <c r="TDT240" s="187"/>
      <c r="TDU240" s="187"/>
      <c r="TDV240" s="187"/>
      <c r="TDW240" s="187"/>
      <c r="TDX240" s="187"/>
      <c r="TDY240" s="187"/>
      <c r="TDZ240" s="187"/>
      <c r="TEA240" s="187"/>
      <c r="TEB240" s="187"/>
      <c r="TEC240" s="187"/>
      <c r="TED240" s="187"/>
      <c r="TEE240" s="187"/>
      <c r="TEF240" s="187"/>
      <c r="TEG240" s="187"/>
      <c r="TEH240" s="187"/>
      <c r="TEI240" s="187"/>
      <c r="TEJ240" s="187"/>
      <c r="TEK240" s="187"/>
      <c r="TEL240" s="187"/>
      <c r="TEM240" s="187"/>
      <c r="TEN240" s="187"/>
      <c r="TEO240" s="187"/>
      <c r="TEP240" s="187"/>
      <c r="TEQ240" s="187"/>
      <c r="TER240" s="187"/>
      <c r="TES240" s="187"/>
      <c r="TET240" s="187"/>
      <c r="TEU240" s="187"/>
      <c r="TEV240" s="187"/>
      <c r="TEW240" s="187"/>
      <c r="TEX240" s="187"/>
      <c r="TEY240" s="187"/>
      <c r="TEZ240" s="187"/>
      <c r="TFA240" s="187"/>
      <c r="TFB240" s="187"/>
      <c r="TFC240" s="187"/>
      <c r="TFD240" s="187"/>
      <c r="TFE240" s="187"/>
      <c r="TFF240" s="187"/>
      <c r="TFG240" s="187"/>
      <c r="TFH240" s="187"/>
      <c r="TFI240" s="187"/>
      <c r="TFJ240" s="187"/>
      <c r="TFK240" s="187"/>
      <c r="TFL240" s="187"/>
      <c r="TFM240" s="187"/>
      <c r="TFN240" s="187"/>
      <c r="TFO240" s="187"/>
      <c r="TFP240" s="187"/>
      <c r="TFQ240" s="187"/>
      <c r="TFR240" s="187"/>
      <c r="TFS240" s="187"/>
      <c r="TFT240" s="187"/>
      <c r="TFU240" s="187"/>
      <c r="TFV240" s="187"/>
      <c r="TFW240" s="187"/>
      <c r="TFX240" s="187"/>
      <c r="TFY240" s="187"/>
      <c r="TFZ240" s="187"/>
      <c r="TGA240" s="187"/>
      <c r="TGB240" s="187"/>
      <c r="TGC240" s="187"/>
      <c r="TGD240" s="187"/>
      <c r="TGE240" s="187"/>
      <c r="TGF240" s="187"/>
      <c r="TGG240" s="187"/>
      <c r="TGH240" s="187"/>
      <c r="TGI240" s="187"/>
      <c r="TGJ240" s="187"/>
      <c r="TGK240" s="187"/>
      <c r="TGL240" s="187"/>
      <c r="TGM240" s="187"/>
      <c r="TGN240" s="187"/>
      <c r="TGO240" s="187"/>
      <c r="TGP240" s="187"/>
      <c r="TGQ240" s="187"/>
      <c r="TGR240" s="187"/>
      <c r="TGS240" s="187"/>
      <c r="TGT240" s="187"/>
      <c r="TGU240" s="187"/>
      <c r="TGV240" s="187"/>
      <c r="TGW240" s="187"/>
      <c r="TGX240" s="187"/>
      <c r="TGY240" s="187"/>
      <c r="TGZ240" s="187"/>
      <c r="THA240" s="187"/>
      <c r="THB240" s="187"/>
      <c r="THC240" s="187"/>
      <c r="THD240" s="187"/>
      <c r="THE240" s="187"/>
      <c r="THF240" s="187"/>
      <c r="THG240" s="187"/>
      <c r="THH240" s="187"/>
      <c r="THI240" s="187"/>
      <c r="THJ240" s="187"/>
      <c r="THK240" s="187"/>
      <c r="THL240" s="187"/>
      <c r="THM240" s="187"/>
      <c r="THN240" s="187"/>
      <c r="THO240" s="187"/>
      <c r="THP240" s="187"/>
      <c r="THQ240" s="187"/>
      <c r="THR240" s="187"/>
      <c r="THS240" s="187"/>
      <c r="THT240" s="187"/>
      <c r="THU240" s="187"/>
      <c r="THV240" s="187"/>
      <c r="THW240" s="187"/>
      <c r="THX240" s="187"/>
      <c r="THY240" s="187"/>
      <c r="THZ240" s="187"/>
      <c r="TIA240" s="187"/>
      <c r="TIB240" s="187"/>
      <c r="TIC240" s="187"/>
      <c r="TID240" s="187"/>
      <c r="TIE240" s="187"/>
      <c r="TIF240" s="187"/>
      <c r="TIG240" s="187"/>
      <c r="TIH240" s="187"/>
      <c r="TII240" s="187"/>
      <c r="TIJ240" s="187"/>
      <c r="TIK240" s="187"/>
      <c r="TIL240" s="187"/>
      <c r="TIM240" s="187"/>
      <c r="TIN240" s="187"/>
      <c r="TIO240" s="187"/>
      <c r="TIP240" s="187"/>
      <c r="TIQ240" s="187"/>
      <c r="TIR240" s="187"/>
      <c r="TIS240" s="187"/>
      <c r="TIT240" s="187"/>
      <c r="TIU240" s="187"/>
      <c r="TIV240" s="187"/>
      <c r="TIW240" s="187"/>
      <c r="TIX240" s="187"/>
      <c r="TIY240" s="187"/>
      <c r="TIZ240" s="187"/>
      <c r="TJA240" s="187"/>
      <c r="TJB240" s="187"/>
      <c r="TJC240" s="187"/>
      <c r="TJD240" s="187"/>
      <c r="TJE240" s="187"/>
      <c r="TJF240" s="187"/>
      <c r="TJG240" s="187"/>
      <c r="TJH240" s="187"/>
      <c r="TJI240" s="187"/>
      <c r="TJJ240" s="187"/>
      <c r="TJK240" s="187"/>
      <c r="TJL240" s="187"/>
      <c r="TJM240" s="187"/>
      <c r="TJN240" s="187"/>
      <c r="TJO240" s="187"/>
      <c r="TJP240" s="187"/>
      <c r="TJQ240" s="187"/>
      <c r="TJR240" s="187"/>
      <c r="TJS240" s="187"/>
      <c r="TJT240" s="187"/>
      <c r="TJU240" s="187"/>
      <c r="TJV240" s="187"/>
      <c r="TJW240" s="187"/>
      <c r="TJX240" s="187"/>
      <c r="TJY240" s="187"/>
      <c r="TJZ240" s="187"/>
      <c r="TKA240" s="187"/>
      <c r="TKB240" s="187"/>
      <c r="TKC240" s="187"/>
      <c r="TKD240" s="187"/>
      <c r="TKE240" s="187"/>
      <c r="TKF240" s="187"/>
      <c r="TKG240" s="187"/>
      <c r="TKH240" s="187"/>
      <c r="TKI240" s="187"/>
      <c r="TKJ240" s="187"/>
      <c r="TKK240" s="187"/>
      <c r="TKL240" s="187"/>
      <c r="TKM240" s="187"/>
      <c r="TKN240" s="187"/>
      <c r="TKO240" s="187"/>
      <c r="TKP240" s="187"/>
      <c r="TKQ240" s="187"/>
      <c r="TKR240" s="187"/>
      <c r="TKS240" s="187"/>
      <c r="TKT240" s="187"/>
      <c r="TKU240" s="187"/>
      <c r="TKV240" s="187"/>
      <c r="TKW240" s="187"/>
      <c r="TKX240" s="187"/>
      <c r="TKY240" s="187"/>
      <c r="TKZ240" s="187"/>
      <c r="TLA240" s="187"/>
      <c r="TLB240" s="187"/>
      <c r="TLC240" s="187"/>
      <c r="TLD240" s="187"/>
      <c r="TLE240" s="187"/>
      <c r="TLF240" s="187"/>
      <c r="TLG240" s="187"/>
      <c r="TLH240" s="187"/>
      <c r="TLI240" s="187"/>
      <c r="TLJ240" s="187"/>
      <c r="TLK240" s="187"/>
      <c r="TLL240" s="187"/>
      <c r="TLM240" s="187"/>
      <c r="TLN240" s="187"/>
      <c r="TLO240" s="187"/>
      <c r="TLP240" s="187"/>
      <c r="TLQ240" s="187"/>
      <c r="TLR240" s="187"/>
      <c r="TLS240" s="187"/>
      <c r="TLT240" s="187"/>
      <c r="TLU240" s="187"/>
      <c r="TLV240" s="187"/>
      <c r="TLW240" s="187"/>
      <c r="TLX240" s="187"/>
      <c r="TLY240" s="187"/>
      <c r="TLZ240" s="187"/>
      <c r="TMA240" s="187"/>
      <c r="TMB240" s="187"/>
      <c r="TMC240" s="187"/>
      <c r="TMD240" s="187"/>
      <c r="TME240" s="187"/>
      <c r="TMF240" s="187"/>
      <c r="TMG240" s="187"/>
      <c r="TMH240" s="187"/>
      <c r="TMI240" s="187"/>
      <c r="TMJ240" s="187"/>
      <c r="TMK240" s="187"/>
      <c r="TML240" s="187"/>
      <c r="TMM240" s="187"/>
      <c r="TMN240" s="187"/>
      <c r="TMO240" s="187"/>
      <c r="TMP240" s="187"/>
      <c r="TMQ240" s="187"/>
      <c r="TMR240" s="187"/>
      <c r="TMS240" s="187"/>
      <c r="TMT240" s="187"/>
      <c r="TMU240" s="187"/>
      <c r="TMV240" s="187"/>
      <c r="TMW240" s="187"/>
      <c r="TMX240" s="187"/>
      <c r="TMY240" s="187"/>
      <c r="TMZ240" s="187"/>
      <c r="TNA240" s="187"/>
      <c r="TNB240" s="187"/>
      <c r="TNC240" s="187"/>
      <c r="TND240" s="187"/>
      <c r="TNE240" s="187"/>
      <c r="TNF240" s="187"/>
      <c r="TNG240" s="187"/>
      <c r="TNH240" s="187"/>
      <c r="TNI240" s="187"/>
      <c r="TNJ240" s="187"/>
      <c r="TNK240" s="187"/>
      <c r="TNL240" s="187"/>
      <c r="TNM240" s="187"/>
      <c r="TNN240" s="187"/>
      <c r="TNO240" s="187"/>
      <c r="TNP240" s="187"/>
      <c r="TNQ240" s="187"/>
      <c r="TNR240" s="187"/>
      <c r="TNS240" s="187"/>
      <c r="TNT240" s="187"/>
      <c r="TNU240" s="187"/>
      <c r="TNV240" s="187"/>
      <c r="TNW240" s="187"/>
      <c r="TNX240" s="187"/>
      <c r="TNY240" s="187"/>
      <c r="TNZ240" s="187"/>
      <c r="TOA240" s="187"/>
      <c r="TOB240" s="187"/>
      <c r="TOC240" s="187"/>
      <c r="TOD240" s="187"/>
      <c r="TOE240" s="187"/>
      <c r="TOF240" s="187"/>
      <c r="TOG240" s="187"/>
      <c r="TOH240" s="187"/>
      <c r="TOI240" s="187"/>
      <c r="TOJ240" s="187"/>
      <c r="TOK240" s="187"/>
      <c r="TOL240" s="187"/>
      <c r="TOM240" s="187"/>
      <c r="TON240" s="187"/>
      <c r="TOO240" s="187"/>
      <c r="TOP240" s="187"/>
      <c r="TOQ240" s="187"/>
      <c r="TOR240" s="187"/>
      <c r="TOS240" s="187"/>
      <c r="TOT240" s="187"/>
      <c r="TOU240" s="187"/>
      <c r="TOV240" s="187"/>
      <c r="TOW240" s="187"/>
      <c r="TOX240" s="187"/>
      <c r="TOY240" s="187"/>
      <c r="TOZ240" s="187"/>
      <c r="TPA240" s="187"/>
      <c r="TPB240" s="187"/>
      <c r="TPC240" s="187"/>
      <c r="TPD240" s="187"/>
      <c r="TPE240" s="187"/>
      <c r="TPF240" s="187"/>
      <c r="TPG240" s="187"/>
      <c r="TPH240" s="187"/>
      <c r="TPI240" s="187"/>
      <c r="TPJ240" s="187"/>
      <c r="TPK240" s="187"/>
      <c r="TPL240" s="187"/>
      <c r="TPM240" s="187"/>
      <c r="TPN240" s="187"/>
      <c r="TPO240" s="187"/>
      <c r="TPP240" s="187"/>
      <c r="TPQ240" s="187"/>
      <c r="TPR240" s="187"/>
      <c r="TPS240" s="187"/>
      <c r="TPT240" s="187"/>
      <c r="TPU240" s="187"/>
      <c r="TPV240" s="187"/>
      <c r="TPW240" s="187"/>
      <c r="TPX240" s="187"/>
      <c r="TPY240" s="187"/>
      <c r="TPZ240" s="187"/>
      <c r="TQA240" s="187"/>
      <c r="TQB240" s="187"/>
      <c r="TQC240" s="187"/>
      <c r="TQD240" s="187"/>
      <c r="TQE240" s="187"/>
      <c r="TQF240" s="187"/>
      <c r="TQG240" s="187"/>
      <c r="TQH240" s="187"/>
      <c r="TQI240" s="187"/>
      <c r="TQJ240" s="187"/>
      <c r="TQK240" s="187"/>
      <c r="TQL240" s="187"/>
      <c r="TQM240" s="187"/>
      <c r="TQN240" s="187"/>
      <c r="TQO240" s="187"/>
      <c r="TQP240" s="187"/>
      <c r="TQQ240" s="187"/>
      <c r="TQR240" s="187"/>
      <c r="TQS240" s="187"/>
      <c r="TQT240" s="187"/>
      <c r="TQU240" s="187"/>
      <c r="TQV240" s="187"/>
      <c r="TQW240" s="187"/>
      <c r="TQX240" s="187"/>
      <c r="TQY240" s="187"/>
      <c r="TQZ240" s="187"/>
      <c r="TRA240" s="187"/>
      <c r="TRB240" s="187"/>
      <c r="TRC240" s="187"/>
      <c r="TRD240" s="187"/>
      <c r="TRE240" s="187"/>
      <c r="TRF240" s="187"/>
      <c r="TRG240" s="187"/>
      <c r="TRH240" s="187"/>
      <c r="TRI240" s="187"/>
      <c r="TRJ240" s="187"/>
      <c r="TRK240" s="187"/>
      <c r="TRL240" s="187"/>
      <c r="TRM240" s="187"/>
      <c r="TRN240" s="187"/>
      <c r="TRO240" s="187"/>
      <c r="TRP240" s="187"/>
      <c r="TRQ240" s="187"/>
      <c r="TRR240" s="187"/>
      <c r="TRS240" s="187"/>
      <c r="TRT240" s="187"/>
      <c r="TRU240" s="187"/>
      <c r="TRV240" s="187"/>
      <c r="TRW240" s="187"/>
      <c r="TRX240" s="187"/>
      <c r="TRY240" s="187"/>
      <c r="TRZ240" s="187"/>
      <c r="TSA240" s="187"/>
      <c r="TSB240" s="187"/>
      <c r="TSC240" s="187"/>
      <c r="TSD240" s="187"/>
      <c r="TSE240" s="187"/>
      <c r="TSF240" s="187"/>
      <c r="TSG240" s="187"/>
      <c r="TSH240" s="187"/>
      <c r="TSI240" s="187"/>
      <c r="TSJ240" s="187"/>
      <c r="TSK240" s="187"/>
      <c r="TSL240" s="187"/>
      <c r="TSM240" s="187"/>
      <c r="TSN240" s="187"/>
      <c r="TSO240" s="187"/>
      <c r="TSP240" s="187"/>
      <c r="TSQ240" s="187"/>
      <c r="TSR240" s="187"/>
      <c r="TSS240" s="187"/>
      <c r="TST240" s="187"/>
      <c r="TSU240" s="187"/>
      <c r="TSV240" s="187"/>
      <c r="TSW240" s="187"/>
      <c r="TSX240" s="187"/>
      <c r="TSY240" s="187"/>
      <c r="TSZ240" s="187"/>
      <c r="TTA240" s="187"/>
      <c r="TTB240" s="187"/>
      <c r="TTC240" s="187"/>
      <c r="TTD240" s="187"/>
      <c r="TTE240" s="187"/>
      <c r="TTF240" s="187"/>
      <c r="TTG240" s="187"/>
      <c r="TTH240" s="187"/>
      <c r="TTI240" s="187"/>
      <c r="TTJ240" s="187"/>
      <c r="TTK240" s="187"/>
      <c r="TTL240" s="187"/>
      <c r="TTM240" s="187"/>
      <c r="TTN240" s="187"/>
      <c r="TTO240" s="187"/>
      <c r="TTP240" s="187"/>
      <c r="TTQ240" s="187"/>
      <c r="TTR240" s="187"/>
      <c r="TTS240" s="187"/>
      <c r="TTT240" s="187"/>
      <c r="TTU240" s="187"/>
      <c r="TTV240" s="187"/>
      <c r="TTW240" s="187"/>
      <c r="TTX240" s="187"/>
      <c r="TTY240" s="187"/>
      <c r="TTZ240" s="187"/>
      <c r="TUA240" s="187"/>
      <c r="TUB240" s="187"/>
      <c r="TUC240" s="187"/>
      <c r="TUD240" s="187"/>
      <c r="TUE240" s="187"/>
      <c r="TUF240" s="187"/>
      <c r="TUG240" s="187"/>
      <c r="TUH240" s="187"/>
      <c r="TUI240" s="187"/>
      <c r="TUJ240" s="187"/>
      <c r="TUK240" s="187"/>
      <c r="TUL240" s="187"/>
      <c r="TUM240" s="187"/>
      <c r="TUN240" s="187"/>
      <c r="TUO240" s="187"/>
      <c r="TUP240" s="187"/>
      <c r="TUQ240" s="187"/>
      <c r="TUR240" s="187"/>
      <c r="TUS240" s="187"/>
      <c r="TUT240" s="187"/>
      <c r="TUU240" s="187"/>
      <c r="TUV240" s="187"/>
      <c r="TUW240" s="187"/>
      <c r="TUX240" s="187"/>
      <c r="TUY240" s="187"/>
      <c r="TUZ240" s="187"/>
      <c r="TVA240" s="187"/>
      <c r="TVB240" s="187"/>
      <c r="TVC240" s="187"/>
      <c r="TVD240" s="187"/>
      <c r="TVE240" s="187"/>
      <c r="TVF240" s="187"/>
      <c r="TVG240" s="187"/>
      <c r="TVH240" s="187"/>
      <c r="TVI240" s="187"/>
      <c r="TVJ240" s="187"/>
      <c r="TVK240" s="187"/>
      <c r="TVL240" s="187"/>
      <c r="TVM240" s="187"/>
      <c r="TVN240" s="187"/>
      <c r="TVO240" s="187"/>
      <c r="TVP240" s="187"/>
      <c r="TVQ240" s="187"/>
      <c r="TVR240" s="187"/>
      <c r="TVS240" s="187"/>
      <c r="TVT240" s="187"/>
      <c r="TVU240" s="187"/>
      <c r="TVV240" s="187"/>
      <c r="TVW240" s="187"/>
      <c r="TVX240" s="187"/>
      <c r="TVY240" s="187"/>
      <c r="TVZ240" s="187"/>
      <c r="TWA240" s="187"/>
      <c r="TWB240" s="187"/>
      <c r="TWC240" s="187"/>
      <c r="TWD240" s="187"/>
      <c r="TWE240" s="187"/>
      <c r="TWF240" s="187"/>
      <c r="TWG240" s="187"/>
      <c r="TWH240" s="187"/>
      <c r="TWI240" s="187"/>
      <c r="TWJ240" s="187"/>
      <c r="TWK240" s="187"/>
      <c r="TWL240" s="187"/>
      <c r="TWM240" s="187"/>
      <c r="TWN240" s="187"/>
      <c r="TWO240" s="187"/>
      <c r="TWP240" s="187"/>
      <c r="TWQ240" s="187"/>
      <c r="TWR240" s="187"/>
      <c r="TWS240" s="187"/>
      <c r="TWT240" s="187"/>
      <c r="TWU240" s="187"/>
      <c r="TWV240" s="187"/>
      <c r="TWW240" s="187"/>
      <c r="TWX240" s="187"/>
      <c r="TWY240" s="187"/>
      <c r="TWZ240" s="187"/>
      <c r="TXA240" s="187"/>
      <c r="TXB240" s="187"/>
      <c r="TXC240" s="187"/>
      <c r="TXD240" s="187"/>
      <c r="TXE240" s="187"/>
      <c r="TXF240" s="187"/>
      <c r="TXG240" s="187"/>
      <c r="TXH240" s="187"/>
      <c r="TXI240" s="187"/>
      <c r="TXJ240" s="187"/>
      <c r="TXK240" s="187"/>
      <c r="TXL240" s="187"/>
      <c r="TXM240" s="187"/>
      <c r="TXN240" s="187"/>
      <c r="TXO240" s="187"/>
      <c r="TXP240" s="187"/>
      <c r="TXQ240" s="187"/>
      <c r="TXR240" s="187"/>
      <c r="TXS240" s="187"/>
      <c r="TXT240" s="187"/>
      <c r="TXU240" s="187"/>
      <c r="TXV240" s="187"/>
      <c r="TXW240" s="187"/>
      <c r="TXX240" s="187"/>
      <c r="TXY240" s="187"/>
      <c r="TXZ240" s="187"/>
      <c r="TYA240" s="187"/>
      <c r="TYB240" s="187"/>
      <c r="TYC240" s="187"/>
      <c r="TYD240" s="187"/>
      <c r="TYE240" s="187"/>
      <c r="TYF240" s="187"/>
      <c r="TYG240" s="187"/>
      <c r="TYH240" s="187"/>
      <c r="TYI240" s="187"/>
      <c r="TYJ240" s="187"/>
      <c r="TYK240" s="187"/>
      <c r="TYL240" s="187"/>
      <c r="TYM240" s="187"/>
      <c r="TYN240" s="187"/>
      <c r="TYO240" s="187"/>
      <c r="TYP240" s="187"/>
      <c r="TYQ240" s="187"/>
      <c r="TYR240" s="187"/>
      <c r="TYS240" s="187"/>
      <c r="TYT240" s="187"/>
      <c r="TYU240" s="187"/>
      <c r="TYV240" s="187"/>
      <c r="TYW240" s="187"/>
      <c r="TYX240" s="187"/>
      <c r="TYY240" s="187"/>
      <c r="TYZ240" s="187"/>
      <c r="TZA240" s="187"/>
      <c r="TZB240" s="187"/>
      <c r="TZC240" s="187"/>
      <c r="TZD240" s="187"/>
      <c r="TZE240" s="187"/>
      <c r="TZF240" s="187"/>
      <c r="TZG240" s="187"/>
      <c r="TZH240" s="187"/>
      <c r="TZI240" s="187"/>
      <c r="TZJ240" s="187"/>
      <c r="TZK240" s="187"/>
      <c r="TZL240" s="187"/>
      <c r="TZM240" s="187"/>
      <c r="TZN240" s="187"/>
      <c r="TZO240" s="187"/>
      <c r="TZP240" s="187"/>
      <c r="TZQ240" s="187"/>
      <c r="TZR240" s="187"/>
      <c r="TZS240" s="187"/>
      <c r="TZT240" s="187"/>
      <c r="TZU240" s="187"/>
      <c r="TZV240" s="187"/>
      <c r="TZW240" s="187"/>
      <c r="TZX240" s="187"/>
      <c r="TZY240" s="187"/>
      <c r="TZZ240" s="187"/>
      <c r="UAA240" s="187"/>
      <c r="UAB240" s="187"/>
      <c r="UAC240" s="187"/>
      <c r="UAD240" s="187"/>
      <c r="UAE240" s="187"/>
      <c r="UAF240" s="187"/>
      <c r="UAG240" s="187"/>
      <c r="UAH240" s="187"/>
      <c r="UAI240" s="187"/>
      <c r="UAJ240" s="187"/>
      <c r="UAK240" s="187"/>
      <c r="UAL240" s="187"/>
      <c r="UAM240" s="187"/>
      <c r="UAN240" s="187"/>
      <c r="UAO240" s="187"/>
      <c r="UAP240" s="187"/>
      <c r="UAQ240" s="187"/>
      <c r="UAR240" s="187"/>
      <c r="UAS240" s="187"/>
      <c r="UAT240" s="187"/>
      <c r="UAU240" s="187"/>
      <c r="UAV240" s="187"/>
      <c r="UAW240" s="187"/>
      <c r="UAX240" s="187"/>
      <c r="UAY240" s="187"/>
      <c r="UAZ240" s="187"/>
      <c r="UBA240" s="187"/>
      <c r="UBB240" s="187"/>
      <c r="UBC240" s="187"/>
      <c r="UBD240" s="187"/>
      <c r="UBE240" s="187"/>
      <c r="UBF240" s="187"/>
      <c r="UBG240" s="187"/>
      <c r="UBH240" s="187"/>
      <c r="UBI240" s="187"/>
      <c r="UBJ240" s="187"/>
      <c r="UBK240" s="187"/>
      <c r="UBL240" s="187"/>
      <c r="UBM240" s="187"/>
      <c r="UBN240" s="187"/>
      <c r="UBO240" s="187"/>
      <c r="UBP240" s="187"/>
      <c r="UBQ240" s="187"/>
      <c r="UBR240" s="187"/>
      <c r="UBS240" s="187"/>
      <c r="UBT240" s="187"/>
      <c r="UBU240" s="187"/>
      <c r="UBV240" s="187"/>
      <c r="UBW240" s="187"/>
      <c r="UBX240" s="187"/>
      <c r="UBY240" s="187"/>
      <c r="UBZ240" s="187"/>
      <c r="UCA240" s="187"/>
      <c r="UCB240" s="187"/>
      <c r="UCC240" s="187"/>
      <c r="UCD240" s="187"/>
      <c r="UCE240" s="187"/>
      <c r="UCF240" s="187"/>
      <c r="UCG240" s="187"/>
      <c r="UCH240" s="187"/>
      <c r="UCI240" s="187"/>
      <c r="UCJ240" s="187"/>
      <c r="UCK240" s="187"/>
      <c r="UCL240" s="187"/>
      <c r="UCM240" s="187"/>
      <c r="UCN240" s="187"/>
      <c r="UCO240" s="187"/>
      <c r="UCP240" s="187"/>
      <c r="UCQ240" s="187"/>
      <c r="UCR240" s="187"/>
      <c r="UCS240" s="187"/>
      <c r="UCT240" s="187"/>
      <c r="UCU240" s="187"/>
      <c r="UCV240" s="187"/>
      <c r="UCW240" s="187"/>
      <c r="UCX240" s="187"/>
      <c r="UCY240" s="187"/>
      <c r="UCZ240" s="187"/>
      <c r="UDA240" s="187"/>
      <c r="UDB240" s="187"/>
      <c r="UDC240" s="187"/>
      <c r="UDD240" s="187"/>
      <c r="UDE240" s="187"/>
      <c r="UDF240" s="187"/>
      <c r="UDG240" s="187"/>
      <c r="UDH240" s="187"/>
      <c r="UDI240" s="187"/>
      <c r="UDJ240" s="187"/>
      <c r="UDK240" s="187"/>
      <c r="UDL240" s="187"/>
      <c r="UDM240" s="187"/>
      <c r="UDN240" s="187"/>
      <c r="UDO240" s="187"/>
      <c r="UDP240" s="187"/>
      <c r="UDQ240" s="187"/>
      <c r="UDR240" s="187"/>
      <c r="UDS240" s="187"/>
      <c r="UDT240" s="187"/>
      <c r="UDU240" s="187"/>
      <c r="UDV240" s="187"/>
      <c r="UDW240" s="187"/>
      <c r="UDX240" s="187"/>
      <c r="UDY240" s="187"/>
      <c r="UDZ240" s="187"/>
      <c r="UEA240" s="187"/>
      <c r="UEB240" s="187"/>
      <c r="UEC240" s="187"/>
      <c r="UED240" s="187"/>
      <c r="UEE240" s="187"/>
      <c r="UEF240" s="187"/>
      <c r="UEG240" s="187"/>
      <c r="UEH240" s="187"/>
      <c r="UEI240" s="187"/>
      <c r="UEJ240" s="187"/>
      <c r="UEK240" s="187"/>
      <c r="UEL240" s="187"/>
      <c r="UEM240" s="187"/>
      <c r="UEN240" s="187"/>
      <c r="UEO240" s="187"/>
      <c r="UEP240" s="187"/>
      <c r="UEQ240" s="187"/>
      <c r="UER240" s="187"/>
      <c r="UES240" s="187"/>
      <c r="UET240" s="187"/>
      <c r="UEU240" s="187"/>
      <c r="UEV240" s="187"/>
      <c r="UEW240" s="187"/>
      <c r="UEX240" s="187"/>
      <c r="UEY240" s="187"/>
      <c r="UEZ240" s="187"/>
      <c r="UFA240" s="187"/>
      <c r="UFB240" s="187"/>
      <c r="UFC240" s="187"/>
      <c r="UFD240" s="187"/>
      <c r="UFE240" s="187"/>
      <c r="UFF240" s="187"/>
      <c r="UFG240" s="187"/>
      <c r="UFH240" s="187"/>
      <c r="UFI240" s="187"/>
      <c r="UFJ240" s="187"/>
      <c r="UFK240" s="187"/>
      <c r="UFL240" s="187"/>
      <c r="UFM240" s="187"/>
      <c r="UFN240" s="187"/>
      <c r="UFO240" s="187"/>
      <c r="UFP240" s="187"/>
      <c r="UFQ240" s="187"/>
      <c r="UFR240" s="187"/>
      <c r="UFS240" s="187"/>
      <c r="UFT240" s="187"/>
      <c r="UFU240" s="187"/>
      <c r="UFV240" s="187"/>
      <c r="UFW240" s="187"/>
      <c r="UFX240" s="187"/>
      <c r="UFY240" s="187"/>
      <c r="UFZ240" s="187"/>
      <c r="UGA240" s="187"/>
      <c r="UGB240" s="187"/>
      <c r="UGC240" s="187"/>
      <c r="UGD240" s="187"/>
      <c r="UGE240" s="187"/>
      <c r="UGF240" s="187"/>
      <c r="UGG240" s="187"/>
      <c r="UGH240" s="187"/>
      <c r="UGI240" s="187"/>
      <c r="UGJ240" s="187"/>
      <c r="UGK240" s="187"/>
      <c r="UGL240" s="187"/>
      <c r="UGM240" s="187"/>
      <c r="UGN240" s="187"/>
      <c r="UGO240" s="187"/>
      <c r="UGP240" s="187"/>
      <c r="UGQ240" s="187"/>
      <c r="UGR240" s="187"/>
      <c r="UGS240" s="187"/>
      <c r="UGT240" s="187"/>
      <c r="UGU240" s="187"/>
      <c r="UGV240" s="187"/>
      <c r="UGW240" s="187"/>
      <c r="UGX240" s="187"/>
      <c r="UGY240" s="187"/>
      <c r="UGZ240" s="187"/>
      <c r="UHA240" s="187"/>
      <c r="UHB240" s="187"/>
      <c r="UHC240" s="187"/>
      <c r="UHD240" s="187"/>
      <c r="UHE240" s="187"/>
      <c r="UHF240" s="187"/>
      <c r="UHG240" s="187"/>
      <c r="UHH240" s="187"/>
      <c r="UHI240" s="187"/>
      <c r="UHJ240" s="187"/>
      <c r="UHK240" s="187"/>
      <c r="UHL240" s="187"/>
      <c r="UHM240" s="187"/>
      <c r="UHN240" s="187"/>
      <c r="UHO240" s="187"/>
      <c r="UHP240" s="187"/>
      <c r="UHQ240" s="187"/>
      <c r="UHR240" s="187"/>
      <c r="UHS240" s="187"/>
      <c r="UHT240" s="187"/>
      <c r="UHU240" s="187"/>
      <c r="UHV240" s="187"/>
      <c r="UHW240" s="187"/>
      <c r="UHX240" s="187"/>
      <c r="UHY240" s="187"/>
      <c r="UHZ240" s="187"/>
      <c r="UIA240" s="187"/>
      <c r="UIB240" s="187"/>
      <c r="UIC240" s="187"/>
      <c r="UID240" s="187"/>
      <c r="UIE240" s="187"/>
      <c r="UIF240" s="187"/>
      <c r="UIG240" s="187"/>
      <c r="UIH240" s="187"/>
      <c r="UII240" s="187"/>
      <c r="UIJ240" s="187"/>
      <c r="UIK240" s="187"/>
      <c r="UIL240" s="187"/>
      <c r="UIM240" s="187"/>
      <c r="UIN240" s="187"/>
      <c r="UIO240" s="187"/>
      <c r="UIP240" s="187"/>
      <c r="UIQ240" s="187"/>
      <c r="UIR240" s="187"/>
      <c r="UIS240" s="187"/>
      <c r="UIT240" s="187"/>
      <c r="UIU240" s="187"/>
      <c r="UIV240" s="187"/>
      <c r="UIW240" s="187"/>
      <c r="UIX240" s="187"/>
      <c r="UIY240" s="187"/>
      <c r="UIZ240" s="187"/>
      <c r="UJA240" s="187"/>
      <c r="UJB240" s="187"/>
      <c r="UJC240" s="187"/>
      <c r="UJD240" s="187"/>
      <c r="UJE240" s="187"/>
      <c r="UJF240" s="187"/>
      <c r="UJG240" s="187"/>
      <c r="UJH240" s="187"/>
      <c r="UJI240" s="187"/>
      <c r="UJJ240" s="187"/>
      <c r="UJK240" s="187"/>
      <c r="UJL240" s="187"/>
      <c r="UJM240" s="187"/>
      <c r="UJN240" s="187"/>
      <c r="UJO240" s="187"/>
      <c r="UJP240" s="187"/>
      <c r="UJQ240" s="187"/>
      <c r="UJR240" s="187"/>
      <c r="UJS240" s="187"/>
      <c r="UJT240" s="187"/>
      <c r="UJU240" s="187"/>
      <c r="UJV240" s="187"/>
      <c r="UJW240" s="187"/>
      <c r="UJX240" s="187"/>
      <c r="UJY240" s="187"/>
      <c r="UJZ240" s="187"/>
      <c r="UKA240" s="187"/>
      <c r="UKB240" s="187"/>
      <c r="UKC240" s="187"/>
      <c r="UKD240" s="187"/>
      <c r="UKE240" s="187"/>
      <c r="UKF240" s="187"/>
      <c r="UKG240" s="187"/>
      <c r="UKH240" s="187"/>
      <c r="UKI240" s="187"/>
      <c r="UKJ240" s="187"/>
      <c r="UKK240" s="187"/>
      <c r="UKL240" s="187"/>
      <c r="UKM240" s="187"/>
      <c r="UKN240" s="187"/>
      <c r="UKO240" s="187"/>
      <c r="UKP240" s="187"/>
      <c r="UKQ240" s="187"/>
      <c r="UKR240" s="187"/>
      <c r="UKS240" s="187"/>
      <c r="UKT240" s="187"/>
      <c r="UKU240" s="187"/>
      <c r="UKV240" s="187"/>
      <c r="UKW240" s="187"/>
      <c r="UKX240" s="187"/>
      <c r="UKY240" s="187"/>
      <c r="UKZ240" s="187"/>
      <c r="ULA240" s="187"/>
      <c r="ULB240" s="187"/>
      <c r="ULC240" s="187"/>
      <c r="ULD240" s="187"/>
      <c r="ULE240" s="187"/>
      <c r="ULF240" s="187"/>
      <c r="ULG240" s="187"/>
      <c r="ULH240" s="187"/>
      <c r="ULI240" s="187"/>
      <c r="ULJ240" s="187"/>
      <c r="ULK240" s="187"/>
      <c r="ULL240" s="187"/>
      <c r="ULM240" s="187"/>
      <c r="ULN240" s="187"/>
      <c r="ULO240" s="187"/>
      <c r="ULP240" s="187"/>
      <c r="ULQ240" s="187"/>
      <c r="ULR240" s="187"/>
      <c r="ULS240" s="187"/>
      <c r="ULT240" s="187"/>
      <c r="ULU240" s="187"/>
      <c r="ULV240" s="187"/>
      <c r="ULW240" s="187"/>
      <c r="ULX240" s="187"/>
      <c r="ULY240" s="187"/>
      <c r="ULZ240" s="187"/>
      <c r="UMA240" s="187"/>
      <c r="UMB240" s="187"/>
      <c r="UMC240" s="187"/>
      <c r="UMD240" s="187"/>
      <c r="UME240" s="187"/>
      <c r="UMF240" s="187"/>
      <c r="UMG240" s="187"/>
      <c r="UMH240" s="187"/>
      <c r="UMI240" s="187"/>
      <c r="UMJ240" s="187"/>
      <c r="UMK240" s="187"/>
      <c r="UML240" s="187"/>
      <c r="UMM240" s="187"/>
      <c r="UMN240" s="187"/>
      <c r="UMO240" s="187"/>
      <c r="UMP240" s="187"/>
      <c r="UMQ240" s="187"/>
      <c r="UMR240" s="187"/>
      <c r="UMS240" s="187"/>
      <c r="UMT240" s="187"/>
      <c r="UMU240" s="187"/>
      <c r="UMV240" s="187"/>
      <c r="UMW240" s="187"/>
      <c r="UMX240" s="187"/>
      <c r="UMY240" s="187"/>
      <c r="UMZ240" s="187"/>
      <c r="UNA240" s="187"/>
      <c r="UNB240" s="187"/>
      <c r="UNC240" s="187"/>
      <c r="UND240" s="187"/>
      <c r="UNE240" s="187"/>
      <c r="UNF240" s="187"/>
      <c r="UNG240" s="187"/>
      <c r="UNH240" s="187"/>
      <c r="UNI240" s="187"/>
      <c r="UNJ240" s="187"/>
      <c r="UNK240" s="187"/>
      <c r="UNL240" s="187"/>
      <c r="UNM240" s="187"/>
      <c r="UNN240" s="187"/>
      <c r="UNO240" s="187"/>
      <c r="UNP240" s="187"/>
      <c r="UNQ240" s="187"/>
      <c r="UNR240" s="187"/>
      <c r="UNS240" s="187"/>
      <c r="UNT240" s="187"/>
      <c r="UNU240" s="187"/>
      <c r="UNV240" s="187"/>
      <c r="UNW240" s="187"/>
      <c r="UNX240" s="187"/>
      <c r="UNY240" s="187"/>
      <c r="UNZ240" s="187"/>
      <c r="UOA240" s="187"/>
      <c r="UOB240" s="187"/>
      <c r="UOC240" s="187"/>
      <c r="UOD240" s="187"/>
      <c r="UOE240" s="187"/>
      <c r="UOF240" s="187"/>
      <c r="UOG240" s="187"/>
      <c r="UOH240" s="187"/>
      <c r="UOI240" s="187"/>
      <c r="UOJ240" s="187"/>
      <c r="UOK240" s="187"/>
      <c r="UOL240" s="187"/>
      <c r="UOM240" s="187"/>
      <c r="UON240" s="187"/>
      <c r="UOO240" s="187"/>
      <c r="UOP240" s="187"/>
      <c r="UOQ240" s="187"/>
      <c r="UOR240" s="187"/>
      <c r="UOS240" s="187"/>
      <c r="UOT240" s="187"/>
      <c r="UOU240" s="187"/>
      <c r="UOV240" s="187"/>
      <c r="UOW240" s="187"/>
      <c r="UOX240" s="187"/>
      <c r="UOY240" s="187"/>
      <c r="UOZ240" s="187"/>
      <c r="UPA240" s="187"/>
      <c r="UPB240" s="187"/>
      <c r="UPC240" s="187"/>
      <c r="UPD240" s="187"/>
      <c r="UPE240" s="187"/>
      <c r="UPF240" s="187"/>
      <c r="UPG240" s="187"/>
      <c r="UPH240" s="187"/>
      <c r="UPI240" s="187"/>
      <c r="UPJ240" s="187"/>
      <c r="UPK240" s="187"/>
      <c r="UPL240" s="187"/>
      <c r="UPM240" s="187"/>
      <c r="UPN240" s="187"/>
      <c r="UPO240" s="187"/>
      <c r="UPP240" s="187"/>
      <c r="UPQ240" s="187"/>
      <c r="UPR240" s="187"/>
      <c r="UPS240" s="187"/>
      <c r="UPT240" s="187"/>
      <c r="UPU240" s="187"/>
      <c r="UPV240" s="187"/>
      <c r="UPW240" s="187"/>
      <c r="UPX240" s="187"/>
      <c r="UPY240" s="187"/>
      <c r="UPZ240" s="187"/>
      <c r="UQA240" s="187"/>
      <c r="UQB240" s="187"/>
      <c r="UQC240" s="187"/>
      <c r="UQD240" s="187"/>
      <c r="UQE240" s="187"/>
      <c r="UQF240" s="187"/>
      <c r="UQG240" s="187"/>
      <c r="UQH240" s="187"/>
      <c r="UQI240" s="187"/>
      <c r="UQJ240" s="187"/>
      <c r="UQK240" s="187"/>
      <c r="UQL240" s="187"/>
      <c r="UQM240" s="187"/>
      <c r="UQN240" s="187"/>
      <c r="UQO240" s="187"/>
      <c r="UQP240" s="187"/>
      <c r="UQQ240" s="187"/>
      <c r="UQR240" s="187"/>
      <c r="UQS240" s="187"/>
      <c r="UQT240" s="187"/>
      <c r="UQU240" s="187"/>
      <c r="UQV240" s="187"/>
      <c r="UQW240" s="187"/>
      <c r="UQX240" s="187"/>
      <c r="UQY240" s="187"/>
      <c r="UQZ240" s="187"/>
      <c r="URA240" s="187"/>
      <c r="URB240" s="187"/>
      <c r="URC240" s="187"/>
      <c r="URD240" s="187"/>
      <c r="URE240" s="187"/>
      <c r="URF240" s="187"/>
      <c r="URG240" s="187"/>
      <c r="URH240" s="187"/>
      <c r="URI240" s="187"/>
      <c r="URJ240" s="187"/>
      <c r="URK240" s="187"/>
      <c r="URL240" s="187"/>
      <c r="URM240" s="187"/>
      <c r="URN240" s="187"/>
      <c r="URO240" s="187"/>
      <c r="URP240" s="187"/>
      <c r="URQ240" s="187"/>
      <c r="URR240" s="187"/>
      <c r="URS240" s="187"/>
      <c r="URT240" s="187"/>
      <c r="URU240" s="187"/>
      <c r="URV240" s="187"/>
      <c r="URW240" s="187"/>
      <c r="URX240" s="187"/>
      <c r="URY240" s="187"/>
      <c r="URZ240" s="187"/>
      <c r="USA240" s="187"/>
      <c r="USB240" s="187"/>
      <c r="USC240" s="187"/>
      <c r="USD240" s="187"/>
      <c r="USE240" s="187"/>
      <c r="USF240" s="187"/>
      <c r="USG240" s="187"/>
      <c r="USH240" s="187"/>
      <c r="USI240" s="187"/>
      <c r="USJ240" s="187"/>
      <c r="USK240" s="187"/>
      <c r="USL240" s="187"/>
      <c r="USM240" s="187"/>
      <c r="USN240" s="187"/>
      <c r="USO240" s="187"/>
      <c r="USP240" s="187"/>
      <c r="USQ240" s="187"/>
      <c r="USR240" s="187"/>
      <c r="USS240" s="187"/>
      <c r="UST240" s="187"/>
      <c r="USU240" s="187"/>
      <c r="USV240" s="187"/>
      <c r="USW240" s="187"/>
      <c r="USX240" s="187"/>
      <c r="USY240" s="187"/>
      <c r="USZ240" s="187"/>
      <c r="UTA240" s="187"/>
      <c r="UTB240" s="187"/>
      <c r="UTC240" s="187"/>
      <c r="UTD240" s="187"/>
      <c r="UTE240" s="187"/>
      <c r="UTF240" s="187"/>
      <c r="UTG240" s="187"/>
      <c r="UTH240" s="187"/>
      <c r="UTI240" s="187"/>
      <c r="UTJ240" s="187"/>
      <c r="UTK240" s="187"/>
      <c r="UTL240" s="187"/>
      <c r="UTM240" s="187"/>
      <c r="UTN240" s="187"/>
      <c r="UTO240" s="187"/>
      <c r="UTP240" s="187"/>
      <c r="UTQ240" s="187"/>
      <c r="UTR240" s="187"/>
      <c r="UTS240" s="187"/>
      <c r="UTT240" s="187"/>
      <c r="UTU240" s="187"/>
      <c r="UTV240" s="187"/>
      <c r="UTW240" s="187"/>
      <c r="UTX240" s="187"/>
      <c r="UTY240" s="187"/>
      <c r="UTZ240" s="187"/>
      <c r="UUA240" s="187"/>
      <c r="UUB240" s="187"/>
      <c r="UUC240" s="187"/>
      <c r="UUD240" s="187"/>
      <c r="UUE240" s="187"/>
      <c r="UUF240" s="187"/>
      <c r="UUG240" s="187"/>
      <c r="UUH240" s="187"/>
      <c r="UUI240" s="187"/>
      <c r="UUJ240" s="187"/>
      <c r="UUK240" s="187"/>
      <c r="UUL240" s="187"/>
      <c r="UUM240" s="187"/>
      <c r="UUN240" s="187"/>
      <c r="UUO240" s="187"/>
      <c r="UUP240" s="187"/>
      <c r="UUQ240" s="187"/>
      <c r="UUR240" s="187"/>
      <c r="UUS240" s="187"/>
      <c r="UUT240" s="187"/>
      <c r="UUU240" s="187"/>
      <c r="UUV240" s="187"/>
      <c r="UUW240" s="187"/>
      <c r="UUX240" s="187"/>
      <c r="UUY240" s="187"/>
      <c r="UUZ240" s="187"/>
      <c r="UVA240" s="187"/>
      <c r="UVB240" s="187"/>
      <c r="UVC240" s="187"/>
      <c r="UVD240" s="187"/>
      <c r="UVE240" s="187"/>
      <c r="UVF240" s="187"/>
      <c r="UVG240" s="187"/>
      <c r="UVH240" s="187"/>
      <c r="UVI240" s="187"/>
      <c r="UVJ240" s="187"/>
      <c r="UVK240" s="187"/>
      <c r="UVL240" s="187"/>
      <c r="UVM240" s="187"/>
      <c r="UVN240" s="187"/>
      <c r="UVO240" s="187"/>
      <c r="UVP240" s="187"/>
      <c r="UVQ240" s="187"/>
      <c r="UVR240" s="187"/>
      <c r="UVS240" s="187"/>
      <c r="UVT240" s="187"/>
      <c r="UVU240" s="187"/>
      <c r="UVV240" s="187"/>
      <c r="UVW240" s="187"/>
      <c r="UVX240" s="187"/>
      <c r="UVY240" s="187"/>
      <c r="UVZ240" s="187"/>
      <c r="UWA240" s="187"/>
      <c r="UWB240" s="187"/>
      <c r="UWC240" s="187"/>
      <c r="UWD240" s="187"/>
      <c r="UWE240" s="187"/>
      <c r="UWF240" s="187"/>
      <c r="UWG240" s="187"/>
      <c r="UWH240" s="187"/>
      <c r="UWI240" s="187"/>
      <c r="UWJ240" s="187"/>
      <c r="UWK240" s="187"/>
      <c r="UWL240" s="187"/>
      <c r="UWM240" s="187"/>
      <c r="UWN240" s="187"/>
      <c r="UWO240" s="187"/>
      <c r="UWP240" s="187"/>
      <c r="UWQ240" s="187"/>
      <c r="UWR240" s="187"/>
      <c r="UWS240" s="187"/>
      <c r="UWT240" s="187"/>
      <c r="UWU240" s="187"/>
      <c r="UWV240" s="187"/>
      <c r="UWW240" s="187"/>
      <c r="UWX240" s="187"/>
      <c r="UWY240" s="187"/>
      <c r="UWZ240" s="187"/>
      <c r="UXA240" s="187"/>
      <c r="UXB240" s="187"/>
      <c r="UXC240" s="187"/>
      <c r="UXD240" s="187"/>
      <c r="UXE240" s="187"/>
      <c r="UXF240" s="187"/>
      <c r="UXG240" s="187"/>
      <c r="UXH240" s="187"/>
      <c r="UXI240" s="187"/>
      <c r="UXJ240" s="187"/>
      <c r="UXK240" s="187"/>
      <c r="UXL240" s="187"/>
      <c r="UXM240" s="187"/>
      <c r="UXN240" s="187"/>
      <c r="UXO240" s="187"/>
      <c r="UXP240" s="187"/>
      <c r="UXQ240" s="187"/>
      <c r="UXR240" s="187"/>
      <c r="UXS240" s="187"/>
      <c r="UXT240" s="187"/>
      <c r="UXU240" s="187"/>
      <c r="UXV240" s="187"/>
      <c r="UXW240" s="187"/>
      <c r="UXX240" s="187"/>
      <c r="UXY240" s="187"/>
      <c r="UXZ240" s="187"/>
      <c r="UYA240" s="187"/>
      <c r="UYB240" s="187"/>
      <c r="UYC240" s="187"/>
      <c r="UYD240" s="187"/>
      <c r="UYE240" s="187"/>
      <c r="UYF240" s="187"/>
      <c r="UYG240" s="187"/>
      <c r="UYH240" s="187"/>
      <c r="UYI240" s="187"/>
      <c r="UYJ240" s="187"/>
      <c r="UYK240" s="187"/>
      <c r="UYL240" s="187"/>
      <c r="UYM240" s="187"/>
      <c r="UYN240" s="187"/>
      <c r="UYO240" s="187"/>
      <c r="UYP240" s="187"/>
      <c r="UYQ240" s="187"/>
      <c r="UYR240" s="187"/>
      <c r="UYS240" s="187"/>
      <c r="UYT240" s="187"/>
      <c r="UYU240" s="187"/>
      <c r="UYV240" s="187"/>
      <c r="UYW240" s="187"/>
      <c r="UYX240" s="187"/>
      <c r="UYY240" s="187"/>
      <c r="UYZ240" s="187"/>
      <c r="UZA240" s="187"/>
      <c r="UZB240" s="187"/>
      <c r="UZC240" s="187"/>
      <c r="UZD240" s="187"/>
      <c r="UZE240" s="187"/>
      <c r="UZF240" s="187"/>
      <c r="UZG240" s="187"/>
      <c r="UZH240" s="187"/>
      <c r="UZI240" s="187"/>
      <c r="UZJ240" s="187"/>
      <c r="UZK240" s="187"/>
      <c r="UZL240" s="187"/>
      <c r="UZM240" s="187"/>
      <c r="UZN240" s="187"/>
      <c r="UZO240" s="187"/>
      <c r="UZP240" s="187"/>
      <c r="UZQ240" s="187"/>
      <c r="UZR240" s="187"/>
      <c r="UZS240" s="187"/>
      <c r="UZT240" s="187"/>
      <c r="UZU240" s="187"/>
      <c r="UZV240" s="187"/>
      <c r="UZW240" s="187"/>
      <c r="UZX240" s="187"/>
      <c r="UZY240" s="187"/>
      <c r="UZZ240" s="187"/>
      <c r="VAA240" s="187"/>
      <c r="VAB240" s="187"/>
      <c r="VAC240" s="187"/>
      <c r="VAD240" s="187"/>
      <c r="VAE240" s="187"/>
      <c r="VAF240" s="187"/>
      <c r="VAG240" s="187"/>
      <c r="VAH240" s="187"/>
      <c r="VAI240" s="187"/>
      <c r="VAJ240" s="187"/>
      <c r="VAK240" s="187"/>
      <c r="VAL240" s="187"/>
      <c r="VAM240" s="187"/>
      <c r="VAN240" s="187"/>
      <c r="VAO240" s="187"/>
      <c r="VAP240" s="187"/>
      <c r="VAQ240" s="187"/>
      <c r="VAR240" s="187"/>
      <c r="VAS240" s="187"/>
      <c r="VAT240" s="187"/>
      <c r="VAU240" s="187"/>
      <c r="VAV240" s="187"/>
      <c r="VAW240" s="187"/>
      <c r="VAX240" s="187"/>
      <c r="VAY240" s="187"/>
      <c r="VAZ240" s="187"/>
      <c r="VBA240" s="187"/>
      <c r="VBB240" s="187"/>
      <c r="VBC240" s="187"/>
      <c r="VBD240" s="187"/>
      <c r="VBE240" s="187"/>
      <c r="VBF240" s="187"/>
      <c r="VBG240" s="187"/>
      <c r="VBH240" s="187"/>
      <c r="VBI240" s="187"/>
      <c r="VBJ240" s="187"/>
      <c r="VBK240" s="187"/>
      <c r="VBL240" s="187"/>
      <c r="VBM240" s="187"/>
      <c r="VBN240" s="187"/>
      <c r="VBO240" s="187"/>
      <c r="VBP240" s="187"/>
      <c r="VBQ240" s="187"/>
      <c r="VBR240" s="187"/>
      <c r="VBS240" s="187"/>
      <c r="VBT240" s="187"/>
      <c r="VBU240" s="187"/>
      <c r="VBV240" s="187"/>
      <c r="VBW240" s="187"/>
      <c r="VBX240" s="187"/>
      <c r="VBY240" s="187"/>
      <c r="VBZ240" s="187"/>
      <c r="VCA240" s="187"/>
      <c r="VCB240" s="187"/>
      <c r="VCC240" s="187"/>
      <c r="VCD240" s="187"/>
      <c r="VCE240" s="187"/>
      <c r="VCF240" s="187"/>
      <c r="VCG240" s="187"/>
      <c r="VCH240" s="187"/>
      <c r="VCI240" s="187"/>
      <c r="VCJ240" s="187"/>
      <c r="VCK240" s="187"/>
      <c r="VCL240" s="187"/>
      <c r="VCM240" s="187"/>
      <c r="VCN240" s="187"/>
      <c r="VCO240" s="187"/>
      <c r="VCP240" s="187"/>
      <c r="VCQ240" s="187"/>
      <c r="VCR240" s="187"/>
      <c r="VCS240" s="187"/>
      <c r="VCT240" s="187"/>
      <c r="VCU240" s="187"/>
      <c r="VCV240" s="187"/>
      <c r="VCW240" s="187"/>
      <c r="VCX240" s="187"/>
      <c r="VCY240" s="187"/>
      <c r="VCZ240" s="187"/>
      <c r="VDA240" s="187"/>
      <c r="VDB240" s="187"/>
      <c r="VDC240" s="187"/>
      <c r="VDD240" s="187"/>
      <c r="VDE240" s="187"/>
      <c r="VDF240" s="187"/>
      <c r="VDG240" s="187"/>
      <c r="VDH240" s="187"/>
      <c r="VDI240" s="187"/>
      <c r="VDJ240" s="187"/>
      <c r="VDK240" s="187"/>
      <c r="VDL240" s="187"/>
      <c r="VDM240" s="187"/>
      <c r="VDN240" s="187"/>
      <c r="VDO240" s="187"/>
      <c r="VDP240" s="187"/>
      <c r="VDQ240" s="187"/>
      <c r="VDR240" s="187"/>
      <c r="VDS240" s="187"/>
      <c r="VDT240" s="187"/>
      <c r="VDU240" s="187"/>
      <c r="VDV240" s="187"/>
      <c r="VDW240" s="187"/>
      <c r="VDX240" s="187"/>
      <c r="VDY240" s="187"/>
      <c r="VDZ240" s="187"/>
      <c r="VEA240" s="187"/>
      <c r="VEB240" s="187"/>
      <c r="VEC240" s="187"/>
      <c r="VED240" s="187"/>
      <c r="VEE240" s="187"/>
      <c r="VEF240" s="187"/>
      <c r="VEG240" s="187"/>
      <c r="VEH240" s="187"/>
      <c r="VEI240" s="187"/>
      <c r="VEJ240" s="187"/>
      <c r="VEK240" s="187"/>
      <c r="VEL240" s="187"/>
      <c r="VEM240" s="187"/>
      <c r="VEN240" s="187"/>
      <c r="VEO240" s="187"/>
      <c r="VEP240" s="187"/>
      <c r="VEQ240" s="187"/>
      <c r="VER240" s="187"/>
      <c r="VES240" s="187"/>
      <c r="VET240" s="187"/>
      <c r="VEU240" s="187"/>
      <c r="VEV240" s="187"/>
      <c r="VEW240" s="187"/>
      <c r="VEX240" s="187"/>
      <c r="VEY240" s="187"/>
      <c r="VEZ240" s="187"/>
      <c r="VFA240" s="187"/>
      <c r="VFB240" s="187"/>
      <c r="VFC240" s="187"/>
      <c r="VFD240" s="187"/>
      <c r="VFE240" s="187"/>
      <c r="VFF240" s="187"/>
      <c r="VFG240" s="187"/>
      <c r="VFH240" s="187"/>
      <c r="VFI240" s="187"/>
      <c r="VFJ240" s="187"/>
      <c r="VFK240" s="187"/>
      <c r="VFL240" s="187"/>
      <c r="VFM240" s="187"/>
      <c r="VFN240" s="187"/>
      <c r="VFO240" s="187"/>
      <c r="VFP240" s="187"/>
      <c r="VFQ240" s="187"/>
      <c r="VFR240" s="187"/>
      <c r="VFS240" s="187"/>
      <c r="VFT240" s="187"/>
      <c r="VFU240" s="187"/>
      <c r="VFV240" s="187"/>
      <c r="VFW240" s="187"/>
      <c r="VFX240" s="187"/>
      <c r="VFY240" s="187"/>
      <c r="VFZ240" s="187"/>
      <c r="VGA240" s="187"/>
      <c r="VGB240" s="187"/>
      <c r="VGC240" s="187"/>
      <c r="VGD240" s="187"/>
      <c r="VGE240" s="187"/>
      <c r="VGF240" s="187"/>
      <c r="VGG240" s="187"/>
      <c r="VGH240" s="187"/>
      <c r="VGI240" s="187"/>
      <c r="VGJ240" s="187"/>
      <c r="VGK240" s="187"/>
      <c r="VGL240" s="187"/>
      <c r="VGM240" s="187"/>
      <c r="VGN240" s="187"/>
      <c r="VGO240" s="187"/>
      <c r="VGP240" s="187"/>
      <c r="VGQ240" s="187"/>
      <c r="VGR240" s="187"/>
      <c r="VGS240" s="187"/>
      <c r="VGT240" s="187"/>
      <c r="VGU240" s="187"/>
      <c r="VGV240" s="187"/>
      <c r="VGW240" s="187"/>
      <c r="VGX240" s="187"/>
      <c r="VGY240" s="187"/>
      <c r="VGZ240" s="187"/>
      <c r="VHA240" s="187"/>
      <c r="VHB240" s="187"/>
      <c r="VHC240" s="187"/>
      <c r="VHD240" s="187"/>
      <c r="VHE240" s="187"/>
      <c r="VHF240" s="187"/>
      <c r="VHG240" s="187"/>
      <c r="VHH240" s="187"/>
      <c r="VHI240" s="187"/>
      <c r="VHJ240" s="187"/>
      <c r="VHK240" s="187"/>
      <c r="VHL240" s="187"/>
      <c r="VHM240" s="187"/>
      <c r="VHN240" s="187"/>
      <c r="VHO240" s="187"/>
      <c r="VHP240" s="187"/>
      <c r="VHQ240" s="187"/>
      <c r="VHR240" s="187"/>
      <c r="VHS240" s="187"/>
      <c r="VHT240" s="187"/>
      <c r="VHU240" s="187"/>
      <c r="VHV240" s="187"/>
      <c r="VHW240" s="187"/>
      <c r="VHX240" s="187"/>
      <c r="VHY240" s="187"/>
      <c r="VHZ240" s="187"/>
      <c r="VIA240" s="187"/>
      <c r="VIB240" s="187"/>
      <c r="VIC240" s="187"/>
      <c r="VID240" s="187"/>
      <c r="VIE240" s="187"/>
      <c r="VIF240" s="187"/>
      <c r="VIG240" s="187"/>
      <c r="VIH240" s="187"/>
      <c r="VII240" s="187"/>
      <c r="VIJ240" s="187"/>
      <c r="VIK240" s="187"/>
      <c r="VIL240" s="187"/>
      <c r="VIM240" s="187"/>
      <c r="VIN240" s="187"/>
      <c r="VIO240" s="187"/>
      <c r="VIP240" s="187"/>
      <c r="VIQ240" s="187"/>
      <c r="VIR240" s="187"/>
      <c r="VIS240" s="187"/>
      <c r="VIT240" s="187"/>
      <c r="VIU240" s="187"/>
      <c r="VIV240" s="187"/>
      <c r="VIW240" s="187"/>
      <c r="VIX240" s="187"/>
      <c r="VIY240" s="187"/>
      <c r="VIZ240" s="187"/>
      <c r="VJA240" s="187"/>
      <c r="VJB240" s="187"/>
      <c r="VJC240" s="187"/>
      <c r="VJD240" s="187"/>
      <c r="VJE240" s="187"/>
      <c r="VJF240" s="187"/>
      <c r="VJG240" s="187"/>
      <c r="VJH240" s="187"/>
      <c r="VJI240" s="187"/>
      <c r="VJJ240" s="187"/>
      <c r="VJK240" s="187"/>
      <c r="VJL240" s="187"/>
      <c r="VJM240" s="187"/>
      <c r="VJN240" s="187"/>
      <c r="VJO240" s="187"/>
      <c r="VJP240" s="187"/>
      <c r="VJQ240" s="187"/>
      <c r="VJR240" s="187"/>
      <c r="VJS240" s="187"/>
      <c r="VJT240" s="187"/>
      <c r="VJU240" s="187"/>
      <c r="VJV240" s="187"/>
      <c r="VJW240" s="187"/>
      <c r="VJX240" s="187"/>
      <c r="VJY240" s="187"/>
      <c r="VJZ240" s="187"/>
      <c r="VKA240" s="187"/>
      <c r="VKB240" s="187"/>
      <c r="VKC240" s="187"/>
      <c r="VKD240" s="187"/>
      <c r="VKE240" s="187"/>
      <c r="VKF240" s="187"/>
      <c r="VKG240" s="187"/>
      <c r="VKH240" s="187"/>
      <c r="VKI240" s="187"/>
      <c r="VKJ240" s="187"/>
      <c r="VKK240" s="187"/>
      <c r="VKL240" s="187"/>
      <c r="VKM240" s="187"/>
      <c r="VKN240" s="187"/>
      <c r="VKO240" s="187"/>
      <c r="VKP240" s="187"/>
      <c r="VKQ240" s="187"/>
      <c r="VKR240" s="187"/>
      <c r="VKS240" s="187"/>
      <c r="VKT240" s="187"/>
      <c r="VKU240" s="187"/>
      <c r="VKV240" s="187"/>
      <c r="VKW240" s="187"/>
      <c r="VKX240" s="187"/>
      <c r="VKY240" s="187"/>
      <c r="VKZ240" s="187"/>
      <c r="VLA240" s="187"/>
      <c r="VLB240" s="187"/>
      <c r="VLC240" s="187"/>
      <c r="VLD240" s="187"/>
      <c r="VLE240" s="187"/>
      <c r="VLF240" s="187"/>
      <c r="VLG240" s="187"/>
      <c r="VLH240" s="187"/>
      <c r="VLI240" s="187"/>
      <c r="VLJ240" s="187"/>
      <c r="VLK240" s="187"/>
      <c r="VLL240" s="187"/>
      <c r="VLM240" s="187"/>
      <c r="VLN240" s="187"/>
      <c r="VLO240" s="187"/>
      <c r="VLP240" s="187"/>
      <c r="VLQ240" s="187"/>
      <c r="VLR240" s="187"/>
      <c r="VLS240" s="187"/>
      <c r="VLT240" s="187"/>
      <c r="VLU240" s="187"/>
      <c r="VLV240" s="187"/>
      <c r="VLW240" s="187"/>
      <c r="VLX240" s="187"/>
      <c r="VLY240" s="187"/>
      <c r="VLZ240" s="187"/>
      <c r="VMA240" s="187"/>
      <c r="VMB240" s="187"/>
      <c r="VMC240" s="187"/>
      <c r="VMD240" s="187"/>
      <c r="VME240" s="187"/>
      <c r="VMF240" s="187"/>
      <c r="VMG240" s="187"/>
      <c r="VMH240" s="187"/>
      <c r="VMI240" s="187"/>
      <c r="VMJ240" s="187"/>
      <c r="VMK240" s="187"/>
      <c r="VML240" s="187"/>
      <c r="VMM240" s="187"/>
      <c r="VMN240" s="187"/>
      <c r="VMO240" s="187"/>
      <c r="VMP240" s="187"/>
      <c r="VMQ240" s="187"/>
      <c r="VMR240" s="187"/>
      <c r="VMS240" s="187"/>
      <c r="VMT240" s="187"/>
      <c r="VMU240" s="187"/>
      <c r="VMV240" s="187"/>
      <c r="VMW240" s="187"/>
      <c r="VMX240" s="187"/>
      <c r="VMY240" s="187"/>
      <c r="VMZ240" s="187"/>
      <c r="VNA240" s="187"/>
      <c r="VNB240" s="187"/>
      <c r="VNC240" s="187"/>
      <c r="VND240" s="187"/>
      <c r="VNE240" s="187"/>
      <c r="VNF240" s="187"/>
      <c r="VNG240" s="187"/>
      <c r="VNH240" s="187"/>
      <c r="VNI240" s="187"/>
      <c r="VNJ240" s="187"/>
      <c r="VNK240" s="187"/>
      <c r="VNL240" s="187"/>
      <c r="VNM240" s="187"/>
      <c r="VNN240" s="187"/>
      <c r="VNO240" s="187"/>
      <c r="VNP240" s="187"/>
      <c r="VNQ240" s="187"/>
      <c r="VNR240" s="187"/>
      <c r="VNS240" s="187"/>
      <c r="VNT240" s="187"/>
      <c r="VNU240" s="187"/>
      <c r="VNV240" s="187"/>
      <c r="VNW240" s="187"/>
      <c r="VNX240" s="187"/>
      <c r="VNY240" s="187"/>
      <c r="VNZ240" s="187"/>
      <c r="VOA240" s="187"/>
      <c r="VOB240" s="187"/>
      <c r="VOC240" s="187"/>
      <c r="VOD240" s="187"/>
      <c r="VOE240" s="187"/>
      <c r="VOF240" s="187"/>
      <c r="VOG240" s="187"/>
      <c r="VOH240" s="187"/>
      <c r="VOI240" s="187"/>
      <c r="VOJ240" s="187"/>
      <c r="VOK240" s="187"/>
      <c r="VOL240" s="187"/>
      <c r="VOM240" s="187"/>
      <c r="VON240" s="187"/>
      <c r="VOO240" s="187"/>
      <c r="VOP240" s="187"/>
      <c r="VOQ240" s="187"/>
      <c r="VOR240" s="187"/>
      <c r="VOS240" s="187"/>
      <c r="VOT240" s="187"/>
      <c r="VOU240" s="187"/>
      <c r="VOV240" s="187"/>
      <c r="VOW240" s="187"/>
      <c r="VOX240" s="187"/>
      <c r="VOY240" s="187"/>
      <c r="VOZ240" s="187"/>
      <c r="VPA240" s="187"/>
      <c r="VPB240" s="187"/>
      <c r="VPC240" s="187"/>
      <c r="VPD240" s="187"/>
      <c r="VPE240" s="187"/>
      <c r="VPF240" s="187"/>
      <c r="VPG240" s="187"/>
      <c r="VPH240" s="187"/>
      <c r="VPI240" s="187"/>
      <c r="VPJ240" s="187"/>
      <c r="VPK240" s="187"/>
      <c r="VPL240" s="187"/>
      <c r="VPM240" s="187"/>
      <c r="VPN240" s="187"/>
      <c r="VPO240" s="187"/>
      <c r="VPP240" s="187"/>
      <c r="VPQ240" s="187"/>
      <c r="VPR240" s="187"/>
      <c r="VPS240" s="187"/>
      <c r="VPT240" s="187"/>
      <c r="VPU240" s="187"/>
      <c r="VPV240" s="187"/>
      <c r="VPW240" s="187"/>
      <c r="VPX240" s="187"/>
      <c r="VPY240" s="187"/>
      <c r="VPZ240" s="187"/>
      <c r="VQA240" s="187"/>
      <c r="VQB240" s="187"/>
      <c r="VQC240" s="187"/>
      <c r="VQD240" s="187"/>
      <c r="VQE240" s="187"/>
      <c r="VQF240" s="187"/>
      <c r="VQG240" s="187"/>
      <c r="VQH240" s="187"/>
      <c r="VQI240" s="187"/>
      <c r="VQJ240" s="187"/>
      <c r="VQK240" s="187"/>
      <c r="VQL240" s="187"/>
      <c r="VQM240" s="187"/>
      <c r="VQN240" s="187"/>
      <c r="VQO240" s="187"/>
      <c r="VQP240" s="187"/>
      <c r="VQQ240" s="187"/>
      <c r="VQR240" s="187"/>
      <c r="VQS240" s="187"/>
      <c r="VQT240" s="187"/>
      <c r="VQU240" s="187"/>
      <c r="VQV240" s="187"/>
      <c r="VQW240" s="187"/>
      <c r="VQX240" s="187"/>
      <c r="VQY240" s="187"/>
      <c r="VQZ240" s="187"/>
      <c r="VRA240" s="187"/>
      <c r="VRB240" s="187"/>
      <c r="VRC240" s="187"/>
      <c r="VRD240" s="187"/>
      <c r="VRE240" s="187"/>
      <c r="VRF240" s="187"/>
      <c r="VRG240" s="187"/>
      <c r="VRH240" s="187"/>
      <c r="VRI240" s="187"/>
      <c r="VRJ240" s="187"/>
      <c r="VRK240" s="187"/>
      <c r="VRL240" s="187"/>
      <c r="VRM240" s="187"/>
      <c r="VRN240" s="187"/>
      <c r="VRO240" s="187"/>
      <c r="VRP240" s="187"/>
      <c r="VRQ240" s="187"/>
      <c r="VRR240" s="187"/>
      <c r="VRS240" s="187"/>
      <c r="VRT240" s="187"/>
      <c r="VRU240" s="187"/>
      <c r="VRV240" s="187"/>
      <c r="VRW240" s="187"/>
      <c r="VRX240" s="187"/>
      <c r="VRY240" s="187"/>
      <c r="VRZ240" s="187"/>
      <c r="VSA240" s="187"/>
      <c r="VSB240" s="187"/>
      <c r="VSC240" s="187"/>
      <c r="VSD240" s="187"/>
      <c r="VSE240" s="187"/>
      <c r="VSF240" s="187"/>
      <c r="VSG240" s="187"/>
      <c r="VSH240" s="187"/>
      <c r="VSI240" s="187"/>
      <c r="VSJ240" s="187"/>
      <c r="VSK240" s="187"/>
      <c r="VSL240" s="187"/>
      <c r="VSM240" s="187"/>
      <c r="VSN240" s="187"/>
      <c r="VSO240" s="187"/>
      <c r="VSP240" s="187"/>
      <c r="VSQ240" s="187"/>
      <c r="VSR240" s="187"/>
      <c r="VSS240" s="187"/>
      <c r="VST240" s="187"/>
      <c r="VSU240" s="187"/>
      <c r="VSV240" s="187"/>
      <c r="VSW240" s="187"/>
      <c r="VSX240" s="187"/>
      <c r="VSY240" s="187"/>
      <c r="VSZ240" s="187"/>
      <c r="VTA240" s="187"/>
      <c r="VTB240" s="187"/>
      <c r="VTC240" s="187"/>
      <c r="VTD240" s="187"/>
      <c r="VTE240" s="187"/>
      <c r="VTF240" s="187"/>
      <c r="VTG240" s="187"/>
      <c r="VTH240" s="187"/>
      <c r="VTI240" s="187"/>
      <c r="VTJ240" s="187"/>
      <c r="VTK240" s="187"/>
      <c r="VTL240" s="187"/>
      <c r="VTM240" s="187"/>
      <c r="VTN240" s="187"/>
      <c r="VTO240" s="187"/>
      <c r="VTP240" s="187"/>
      <c r="VTQ240" s="187"/>
      <c r="VTR240" s="187"/>
      <c r="VTS240" s="187"/>
      <c r="VTT240" s="187"/>
      <c r="VTU240" s="187"/>
      <c r="VTV240" s="187"/>
      <c r="VTW240" s="187"/>
      <c r="VTX240" s="187"/>
      <c r="VTY240" s="187"/>
      <c r="VTZ240" s="187"/>
      <c r="VUA240" s="187"/>
      <c r="VUB240" s="187"/>
      <c r="VUC240" s="187"/>
      <c r="VUD240" s="187"/>
      <c r="VUE240" s="187"/>
      <c r="VUF240" s="187"/>
      <c r="VUG240" s="187"/>
      <c r="VUH240" s="187"/>
      <c r="VUI240" s="187"/>
      <c r="VUJ240" s="187"/>
      <c r="VUK240" s="187"/>
      <c r="VUL240" s="187"/>
      <c r="VUM240" s="187"/>
      <c r="VUN240" s="187"/>
      <c r="VUO240" s="187"/>
      <c r="VUP240" s="187"/>
      <c r="VUQ240" s="187"/>
      <c r="VUR240" s="187"/>
      <c r="VUS240" s="187"/>
      <c r="VUT240" s="187"/>
      <c r="VUU240" s="187"/>
      <c r="VUV240" s="187"/>
      <c r="VUW240" s="187"/>
      <c r="VUX240" s="187"/>
      <c r="VUY240" s="187"/>
      <c r="VUZ240" s="187"/>
      <c r="VVA240" s="187"/>
      <c r="VVB240" s="187"/>
      <c r="VVC240" s="187"/>
      <c r="VVD240" s="187"/>
      <c r="VVE240" s="187"/>
      <c r="VVF240" s="187"/>
      <c r="VVG240" s="187"/>
      <c r="VVH240" s="187"/>
      <c r="VVI240" s="187"/>
      <c r="VVJ240" s="187"/>
      <c r="VVK240" s="187"/>
      <c r="VVL240" s="187"/>
      <c r="VVM240" s="187"/>
      <c r="VVN240" s="187"/>
      <c r="VVO240" s="187"/>
      <c r="VVP240" s="187"/>
      <c r="VVQ240" s="187"/>
      <c r="VVR240" s="187"/>
      <c r="VVS240" s="187"/>
      <c r="VVT240" s="187"/>
      <c r="VVU240" s="187"/>
      <c r="VVV240" s="187"/>
      <c r="VVW240" s="187"/>
      <c r="VVX240" s="187"/>
      <c r="VVY240" s="187"/>
      <c r="VVZ240" s="187"/>
      <c r="VWA240" s="187"/>
      <c r="VWB240" s="187"/>
      <c r="VWC240" s="187"/>
      <c r="VWD240" s="187"/>
      <c r="VWE240" s="187"/>
      <c r="VWF240" s="187"/>
      <c r="VWG240" s="187"/>
      <c r="VWH240" s="187"/>
      <c r="VWI240" s="187"/>
      <c r="VWJ240" s="187"/>
      <c r="VWK240" s="187"/>
      <c r="VWL240" s="187"/>
      <c r="VWM240" s="187"/>
      <c r="VWN240" s="187"/>
      <c r="VWO240" s="187"/>
      <c r="VWP240" s="187"/>
      <c r="VWQ240" s="187"/>
      <c r="VWR240" s="187"/>
      <c r="VWS240" s="187"/>
      <c r="VWT240" s="187"/>
      <c r="VWU240" s="187"/>
      <c r="VWV240" s="187"/>
      <c r="VWW240" s="187"/>
      <c r="VWX240" s="187"/>
      <c r="VWY240" s="187"/>
      <c r="VWZ240" s="187"/>
      <c r="VXA240" s="187"/>
      <c r="VXB240" s="187"/>
      <c r="VXC240" s="187"/>
      <c r="VXD240" s="187"/>
      <c r="VXE240" s="187"/>
      <c r="VXF240" s="187"/>
      <c r="VXG240" s="187"/>
      <c r="VXH240" s="187"/>
      <c r="VXI240" s="187"/>
      <c r="VXJ240" s="187"/>
      <c r="VXK240" s="187"/>
      <c r="VXL240" s="187"/>
      <c r="VXM240" s="187"/>
      <c r="VXN240" s="187"/>
      <c r="VXO240" s="187"/>
      <c r="VXP240" s="187"/>
      <c r="VXQ240" s="187"/>
      <c r="VXR240" s="187"/>
      <c r="VXS240" s="187"/>
      <c r="VXT240" s="187"/>
      <c r="VXU240" s="187"/>
      <c r="VXV240" s="187"/>
      <c r="VXW240" s="187"/>
      <c r="VXX240" s="187"/>
      <c r="VXY240" s="187"/>
      <c r="VXZ240" s="187"/>
      <c r="VYA240" s="187"/>
      <c r="VYB240" s="187"/>
      <c r="VYC240" s="187"/>
      <c r="VYD240" s="187"/>
      <c r="VYE240" s="187"/>
      <c r="VYF240" s="187"/>
      <c r="VYG240" s="187"/>
      <c r="VYH240" s="187"/>
      <c r="VYI240" s="187"/>
      <c r="VYJ240" s="187"/>
      <c r="VYK240" s="187"/>
      <c r="VYL240" s="187"/>
      <c r="VYM240" s="187"/>
      <c r="VYN240" s="187"/>
      <c r="VYO240" s="187"/>
      <c r="VYP240" s="187"/>
      <c r="VYQ240" s="187"/>
      <c r="VYR240" s="187"/>
      <c r="VYS240" s="187"/>
      <c r="VYT240" s="187"/>
      <c r="VYU240" s="187"/>
      <c r="VYV240" s="187"/>
      <c r="VYW240" s="187"/>
      <c r="VYX240" s="187"/>
      <c r="VYY240" s="187"/>
      <c r="VYZ240" s="187"/>
      <c r="VZA240" s="187"/>
      <c r="VZB240" s="187"/>
      <c r="VZC240" s="187"/>
      <c r="VZD240" s="187"/>
      <c r="VZE240" s="187"/>
      <c r="VZF240" s="187"/>
      <c r="VZG240" s="187"/>
      <c r="VZH240" s="187"/>
      <c r="VZI240" s="187"/>
      <c r="VZJ240" s="187"/>
      <c r="VZK240" s="187"/>
      <c r="VZL240" s="187"/>
      <c r="VZM240" s="187"/>
      <c r="VZN240" s="187"/>
      <c r="VZO240" s="187"/>
      <c r="VZP240" s="187"/>
      <c r="VZQ240" s="187"/>
      <c r="VZR240" s="187"/>
      <c r="VZS240" s="187"/>
      <c r="VZT240" s="187"/>
      <c r="VZU240" s="187"/>
      <c r="VZV240" s="187"/>
      <c r="VZW240" s="187"/>
      <c r="VZX240" s="187"/>
      <c r="VZY240" s="187"/>
      <c r="VZZ240" s="187"/>
      <c r="WAA240" s="187"/>
      <c r="WAB240" s="187"/>
      <c r="WAC240" s="187"/>
      <c r="WAD240" s="187"/>
      <c r="WAE240" s="187"/>
      <c r="WAF240" s="187"/>
      <c r="WAG240" s="187"/>
      <c r="WAH240" s="187"/>
      <c r="WAI240" s="187"/>
      <c r="WAJ240" s="187"/>
      <c r="WAK240" s="187"/>
      <c r="WAL240" s="187"/>
      <c r="WAM240" s="187"/>
      <c r="WAN240" s="187"/>
      <c r="WAO240" s="187"/>
      <c r="WAP240" s="187"/>
      <c r="WAQ240" s="187"/>
      <c r="WAR240" s="187"/>
      <c r="WAS240" s="187"/>
      <c r="WAT240" s="187"/>
      <c r="WAU240" s="187"/>
      <c r="WAV240" s="187"/>
      <c r="WAW240" s="187"/>
      <c r="WAX240" s="187"/>
      <c r="WAY240" s="187"/>
      <c r="WAZ240" s="187"/>
      <c r="WBA240" s="187"/>
      <c r="WBB240" s="187"/>
      <c r="WBC240" s="187"/>
      <c r="WBD240" s="187"/>
      <c r="WBE240" s="187"/>
      <c r="WBF240" s="187"/>
      <c r="WBG240" s="187"/>
      <c r="WBH240" s="187"/>
      <c r="WBI240" s="187"/>
      <c r="WBJ240" s="187"/>
      <c r="WBK240" s="187"/>
      <c r="WBL240" s="187"/>
      <c r="WBM240" s="187"/>
      <c r="WBN240" s="187"/>
      <c r="WBO240" s="187"/>
      <c r="WBP240" s="187"/>
      <c r="WBQ240" s="187"/>
      <c r="WBR240" s="187"/>
      <c r="WBS240" s="187"/>
      <c r="WBT240" s="187"/>
      <c r="WBU240" s="187"/>
      <c r="WBV240" s="187"/>
      <c r="WBW240" s="187"/>
      <c r="WBX240" s="187"/>
      <c r="WBY240" s="187"/>
      <c r="WBZ240" s="187"/>
      <c r="WCA240" s="187"/>
      <c r="WCB240" s="187"/>
      <c r="WCC240" s="187"/>
      <c r="WCD240" s="187"/>
      <c r="WCE240" s="187"/>
      <c r="WCF240" s="187"/>
      <c r="WCG240" s="187"/>
      <c r="WCH240" s="187"/>
      <c r="WCI240" s="187"/>
      <c r="WCJ240" s="187"/>
      <c r="WCK240" s="187"/>
      <c r="WCL240" s="187"/>
      <c r="WCM240" s="187"/>
      <c r="WCN240" s="187"/>
      <c r="WCO240" s="187"/>
      <c r="WCP240" s="187"/>
      <c r="WCQ240" s="187"/>
      <c r="WCR240" s="187"/>
      <c r="WCS240" s="187"/>
      <c r="WCT240" s="187"/>
      <c r="WCU240" s="187"/>
      <c r="WCV240" s="187"/>
      <c r="WCW240" s="187"/>
      <c r="WCX240" s="187"/>
      <c r="WCY240" s="187"/>
      <c r="WCZ240" s="187"/>
      <c r="WDA240" s="187"/>
      <c r="WDB240" s="187"/>
      <c r="WDC240" s="187"/>
      <c r="WDD240" s="187"/>
      <c r="WDE240" s="187"/>
      <c r="WDF240" s="187"/>
      <c r="WDG240" s="187"/>
      <c r="WDH240" s="187"/>
      <c r="WDI240" s="187"/>
      <c r="WDJ240" s="187"/>
      <c r="WDK240" s="187"/>
      <c r="WDL240" s="187"/>
      <c r="WDM240" s="187"/>
      <c r="WDN240" s="187"/>
      <c r="WDO240" s="187"/>
      <c r="WDP240" s="187"/>
      <c r="WDQ240" s="187"/>
      <c r="WDR240" s="187"/>
      <c r="WDS240" s="187"/>
      <c r="WDT240" s="187"/>
      <c r="WDU240" s="187"/>
      <c r="WDV240" s="187"/>
      <c r="WDW240" s="187"/>
      <c r="WDX240" s="187"/>
      <c r="WDY240" s="187"/>
      <c r="WDZ240" s="187"/>
      <c r="WEA240" s="187"/>
      <c r="WEB240" s="187"/>
      <c r="WEC240" s="187"/>
      <c r="WED240" s="187"/>
      <c r="WEE240" s="187"/>
      <c r="WEF240" s="187"/>
      <c r="WEG240" s="187"/>
      <c r="WEH240" s="187"/>
      <c r="WEI240" s="187"/>
      <c r="WEJ240" s="187"/>
      <c r="WEK240" s="187"/>
      <c r="WEL240" s="187"/>
      <c r="WEM240" s="187"/>
      <c r="WEN240" s="187"/>
      <c r="WEO240" s="187"/>
      <c r="WEP240" s="187"/>
      <c r="WEQ240" s="187"/>
      <c r="WER240" s="187"/>
      <c r="WES240" s="187"/>
      <c r="WET240" s="187"/>
      <c r="WEU240" s="187"/>
      <c r="WEV240" s="187"/>
      <c r="WEW240" s="187"/>
      <c r="WEX240" s="187"/>
      <c r="WEY240" s="187"/>
      <c r="WEZ240" s="187"/>
      <c r="WFA240" s="187"/>
      <c r="WFB240" s="187"/>
      <c r="WFC240" s="187"/>
      <c r="WFD240" s="187"/>
      <c r="WFE240" s="187"/>
      <c r="WFF240" s="187"/>
      <c r="WFG240" s="187"/>
      <c r="WFH240" s="187"/>
      <c r="WFI240" s="187"/>
      <c r="WFJ240" s="187"/>
      <c r="WFK240" s="187"/>
      <c r="WFL240" s="187"/>
      <c r="WFM240" s="187"/>
      <c r="WFN240" s="187"/>
      <c r="WFO240" s="187"/>
      <c r="WFP240" s="187"/>
      <c r="WFQ240" s="187"/>
      <c r="WFR240" s="187"/>
      <c r="WFS240" s="187"/>
      <c r="WFT240" s="187"/>
      <c r="WFU240" s="187"/>
      <c r="WFV240" s="187"/>
      <c r="WFW240" s="187"/>
      <c r="WFX240" s="187"/>
      <c r="WFY240" s="187"/>
      <c r="WFZ240" s="187"/>
      <c r="WGA240" s="187"/>
      <c r="WGB240" s="187"/>
      <c r="WGC240" s="187"/>
      <c r="WGD240" s="187"/>
      <c r="WGE240" s="187"/>
      <c r="WGF240" s="187"/>
      <c r="WGG240" s="187"/>
      <c r="WGH240" s="187"/>
      <c r="WGI240" s="187"/>
      <c r="WGJ240" s="187"/>
      <c r="WGK240" s="187"/>
      <c r="WGL240" s="187"/>
      <c r="WGM240" s="187"/>
      <c r="WGN240" s="187"/>
      <c r="WGO240" s="187"/>
      <c r="WGP240" s="187"/>
      <c r="WGQ240" s="187"/>
      <c r="WGR240" s="187"/>
      <c r="WGS240" s="187"/>
      <c r="WGT240" s="187"/>
      <c r="WGU240" s="187"/>
      <c r="WGV240" s="187"/>
      <c r="WGW240" s="187"/>
      <c r="WGX240" s="187"/>
      <c r="WGY240" s="187"/>
      <c r="WGZ240" s="187"/>
      <c r="WHA240" s="187"/>
      <c r="WHB240" s="187"/>
      <c r="WHC240" s="187"/>
      <c r="WHD240" s="187"/>
      <c r="WHE240" s="187"/>
      <c r="WHF240" s="187"/>
      <c r="WHG240" s="187"/>
      <c r="WHH240" s="187"/>
      <c r="WHI240" s="187"/>
      <c r="WHJ240" s="187"/>
      <c r="WHK240" s="187"/>
      <c r="WHL240" s="187"/>
      <c r="WHM240" s="187"/>
      <c r="WHN240" s="187"/>
      <c r="WHO240" s="187"/>
      <c r="WHP240" s="187"/>
      <c r="WHQ240" s="187"/>
      <c r="WHR240" s="187"/>
      <c r="WHS240" s="187"/>
      <c r="WHT240" s="187"/>
      <c r="WHU240" s="187"/>
      <c r="WHV240" s="187"/>
      <c r="WHW240" s="187"/>
      <c r="WHX240" s="187"/>
      <c r="WHY240" s="187"/>
      <c r="WHZ240" s="187"/>
      <c r="WIA240" s="187"/>
      <c r="WIB240" s="187"/>
      <c r="WIC240" s="187"/>
      <c r="WID240" s="187"/>
      <c r="WIE240" s="187"/>
      <c r="WIF240" s="187"/>
      <c r="WIG240" s="187"/>
      <c r="WIH240" s="187"/>
      <c r="WII240" s="187"/>
      <c r="WIJ240" s="187"/>
      <c r="WIK240" s="187"/>
      <c r="WIL240" s="187"/>
      <c r="WIM240" s="187"/>
      <c r="WIN240" s="187"/>
      <c r="WIO240" s="187"/>
      <c r="WIP240" s="187"/>
      <c r="WIQ240" s="187"/>
      <c r="WIR240" s="187"/>
      <c r="WIS240" s="187"/>
      <c r="WIT240" s="187"/>
      <c r="WIU240" s="187"/>
      <c r="WIV240" s="187"/>
      <c r="WIW240" s="187"/>
      <c r="WIX240" s="187"/>
      <c r="WIY240" s="187"/>
      <c r="WIZ240" s="187"/>
      <c r="WJA240" s="187"/>
      <c r="WJB240" s="187"/>
      <c r="WJC240" s="187"/>
      <c r="WJD240" s="187"/>
      <c r="WJE240" s="187"/>
      <c r="WJF240" s="187"/>
      <c r="WJG240" s="187"/>
      <c r="WJH240" s="187"/>
      <c r="WJI240" s="187"/>
      <c r="WJJ240" s="187"/>
      <c r="WJK240" s="187"/>
      <c r="WJL240" s="187"/>
      <c r="WJM240" s="187"/>
      <c r="WJN240" s="187"/>
      <c r="WJO240" s="187"/>
      <c r="WJP240" s="187"/>
      <c r="WJQ240" s="187"/>
      <c r="WJR240" s="187"/>
      <c r="WJS240" s="187"/>
      <c r="WJT240" s="187"/>
      <c r="WJU240" s="187"/>
      <c r="WJV240" s="187"/>
      <c r="WJW240" s="187"/>
      <c r="WJX240" s="187"/>
      <c r="WJY240" s="187"/>
      <c r="WJZ240" s="187"/>
      <c r="WKA240" s="187"/>
      <c r="WKB240" s="187"/>
      <c r="WKC240" s="187"/>
      <c r="WKD240" s="187"/>
      <c r="WKE240" s="187"/>
      <c r="WKF240" s="187"/>
      <c r="WKG240" s="187"/>
      <c r="WKH240" s="187"/>
      <c r="WKI240" s="187"/>
      <c r="WKJ240" s="187"/>
      <c r="WKK240" s="187"/>
      <c r="WKL240" s="187"/>
      <c r="WKM240" s="187"/>
      <c r="WKN240" s="187"/>
      <c r="WKO240" s="187"/>
      <c r="WKP240" s="187"/>
      <c r="WKQ240" s="187"/>
      <c r="WKR240" s="187"/>
      <c r="WKS240" s="187"/>
      <c r="WKT240" s="187"/>
      <c r="WKU240" s="187"/>
      <c r="WKV240" s="187"/>
      <c r="WKW240" s="187"/>
      <c r="WKX240" s="187"/>
      <c r="WKY240" s="187"/>
      <c r="WKZ240" s="187"/>
      <c r="WLA240" s="187"/>
      <c r="WLB240" s="187"/>
      <c r="WLC240" s="187"/>
      <c r="WLD240" s="187"/>
      <c r="WLE240" s="187"/>
      <c r="WLF240" s="187"/>
      <c r="WLG240" s="187"/>
      <c r="WLH240" s="187"/>
      <c r="WLI240" s="187"/>
      <c r="WLJ240" s="187"/>
      <c r="WLK240" s="187"/>
      <c r="WLL240" s="187"/>
      <c r="WLM240" s="187"/>
      <c r="WLN240" s="187"/>
      <c r="WLO240" s="187"/>
      <c r="WLP240" s="187"/>
      <c r="WLQ240" s="187"/>
      <c r="WLR240" s="187"/>
      <c r="WLS240" s="187"/>
      <c r="WLT240" s="187"/>
      <c r="WLU240" s="187"/>
      <c r="WLV240" s="187"/>
      <c r="WLW240" s="187"/>
      <c r="WLX240" s="187"/>
      <c r="WLY240" s="187"/>
      <c r="WLZ240" s="187"/>
      <c r="WMA240" s="187"/>
      <c r="WMB240" s="187"/>
      <c r="WMC240" s="187"/>
      <c r="WMD240" s="187"/>
      <c r="WME240" s="187"/>
      <c r="WMF240" s="187"/>
      <c r="WMG240" s="187"/>
      <c r="WMH240" s="187"/>
      <c r="WMI240" s="187"/>
      <c r="WMJ240" s="187"/>
      <c r="WMK240" s="187"/>
      <c r="WML240" s="187"/>
      <c r="WMM240" s="187"/>
      <c r="WMN240" s="187"/>
      <c r="WMO240" s="187"/>
      <c r="WMP240" s="187"/>
      <c r="WMQ240" s="187"/>
      <c r="WMR240" s="187"/>
      <c r="WMS240" s="187"/>
      <c r="WMT240" s="187"/>
      <c r="WMU240" s="187"/>
      <c r="WMV240" s="187"/>
      <c r="WMW240" s="187"/>
      <c r="WMX240" s="187"/>
      <c r="WMY240" s="187"/>
      <c r="WMZ240" s="187"/>
      <c r="WNA240" s="187"/>
      <c r="WNB240" s="187"/>
      <c r="WNC240" s="187"/>
      <c r="WND240" s="187"/>
      <c r="WNE240" s="187"/>
      <c r="WNF240" s="187"/>
      <c r="WNG240" s="187"/>
      <c r="WNH240" s="187"/>
      <c r="WNI240" s="187"/>
      <c r="WNJ240" s="187"/>
      <c r="WNK240" s="187"/>
      <c r="WNL240" s="187"/>
      <c r="WNM240" s="187"/>
      <c r="WNN240" s="187"/>
      <c r="WNO240" s="187"/>
      <c r="WNP240" s="187"/>
      <c r="WNQ240" s="187"/>
      <c r="WNR240" s="187"/>
      <c r="WNS240" s="187"/>
      <c r="WNT240" s="187"/>
      <c r="WNU240" s="187"/>
      <c r="WNV240" s="187"/>
      <c r="WNW240" s="187"/>
      <c r="WNX240" s="187"/>
      <c r="WNY240" s="187"/>
      <c r="WNZ240" s="187"/>
      <c r="WOA240" s="187"/>
      <c r="WOB240" s="187"/>
      <c r="WOC240" s="187"/>
      <c r="WOD240" s="187"/>
      <c r="WOE240" s="187"/>
      <c r="WOF240" s="187"/>
      <c r="WOG240" s="187"/>
      <c r="WOH240" s="187"/>
      <c r="WOI240" s="187"/>
      <c r="WOJ240" s="187"/>
      <c r="WOK240" s="187"/>
      <c r="WOL240" s="187"/>
      <c r="WOM240" s="187"/>
      <c r="WON240" s="187"/>
      <c r="WOO240" s="187"/>
      <c r="WOP240" s="187"/>
      <c r="WOQ240" s="187"/>
      <c r="WOR240" s="187"/>
      <c r="WOS240" s="187"/>
      <c r="WOT240" s="187"/>
      <c r="WOU240" s="187"/>
      <c r="WOV240" s="187"/>
      <c r="WOW240" s="187"/>
      <c r="WOX240" s="187"/>
      <c r="WOY240" s="187"/>
      <c r="WOZ240" s="187"/>
      <c r="WPA240" s="187"/>
      <c r="WPB240" s="187"/>
      <c r="WPC240" s="187"/>
      <c r="WPD240" s="187"/>
      <c r="WPE240" s="187"/>
      <c r="WPF240" s="187"/>
      <c r="WPG240" s="187"/>
      <c r="WPH240" s="187"/>
      <c r="WPI240" s="187"/>
      <c r="WPJ240" s="187"/>
      <c r="WPK240" s="187"/>
      <c r="WPL240" s="187"/>
      <c r="WPM240" s="187"/>
      <c r="WPN240" s="187"/>
      <c r="WPO240" s="187"/>
      <c r="WPP240" s="187"/>
      <c r="WPQ240" s="187"/>
      <c r="WPR240" s="187"/>
      <c r="WPS240" s="187"/>
      <c r="WPT240" s="187"/>
      <c r="WPU240" s="187"/>
      <c r="WPV240" s="187"/>
      <c r="WPW240" s="187"/>
      <c r="WPX240" s="187"/>
      <c r="WPY240" s="187"/>
      <c r="WPZ240" s="187"/>
      <c r="WQA240" s="187"/>
      <c r="WQB240" s="187"/>
      <c r="WQC240" s="187"/>
      <c r="WQD240" s="187"/>
      <c r="WQE240" s="187"/>
      <c r="WQF240" s="187"/>
      <c r="WQG240" s="187"/>
      <c r="WQH240" s="187"/>
      <c r="WQI240" s="187"/>
      <c r="WQJ240" s="187"/>
      <c r="WQK240" s="187"/>
      <c r="WQL240" s="187"/>
      <c r="WQM240" s="187"/>
      <c r="WQN240" s="187"/>
      <c r="WQO240" s="187"/>
      <c r="WQP240" s="187"/>
      <c r="WQQ240" s="187"/>
      <c r="WQR240" s="187"/>
      <c r="WQS240" s="187"/>
      <c r="WQT240" s="187"/>
      <c r="WQU240" s="187"/>
      <c r="WQV240" s="187"/>
      <c r="WQW240" s="187"/>
      <c r="WQX240" s="187"/>
      <c r="WQY240" s="187"/>
      <c r="WQZ240" s="187"/>
      <c r="WRA240" s="187"/>
      <c r="WRB240" s="187"/>
      <c r="WRC240" s="187"/>
      <c r="WRD240" s="187"/>
      <c r="WRE240" s="187"/>
      <c r="WRF240" s="187"/>
      <c r="WRG240" s="187"/>
      <c r="WRH240" s="187"/>
      <c r="WRI240" s="187"/>
      <c r="WRJ240" s="187"/>
      <c r="WRK240" s="187"/>
      <c r="WRL240" s="187"/>
      <c r="WRM240" s="187"/>
      <c r="WRN240" s="187"/>
      <c r="WRO240" s="187"/>
      <c r="WRP240" s="187"/>
      <c r="WRQ240" s="187"/>
      <c r="WRR240" s="187"/>
      <c r="WRS240" s="187"/>
      <c r="WRT240" s="187"/>
      <c r="WRU240" s="187"/>
      <c r="WRV240" s="187"/>
      <c r="WRW240" s="187"/>
      <c r="WRX240" s="187"/>
      <c r="WRY240" s="187"/>
      <c r="WRZ240" s="187"/>
      <c r="WSA240" s="187"/>
      <c r="WSB240" s="187"/>
      <c r="WSC240" s="187"/>
      <c r="WSD240" s="187"/>
      <c r="WSE240" s="187"/>
      <c r="WSF240" s="187"/>
      <c r="WSG240" s="187"/>
      <c r="WSH240" s="187"/>
      <c r="WSI240" s="187"/>
      <c r="WSJ240" s="187"/>
      <c r="WSK240" s="187"/>
      <c r="WSL240" s="187"/>
      <c r="WSM240" s="187"/>
      <c r="WSN240" s="187"/>
      <c r="WSO240" s="187"/>
      <c r="WSP240" s="187"/>
      <c r="WSQ240" s="187"/>
      <c r="WSR240" s="187"/>
      <c r="WSS240" s="187"/>
      <c r="WST240" s="187"/>
      <c r="WSU240" s="187"/>
      <c r="WSV240" s="187"/>
      <c r="WSW240" s="187"/>
      <c r="WSX240" s="187"/>
      <c r="WSY240" s="187"/>
      <c r="WSZ240" s="187"/>
      <c r="WTA240" s="187"/>
      <c r="WTB240" s="187"/>
      <c r="WTC240" s="187"/>
      <c r="WTD240" s="187"/>
      <c r="WTE240" s="187"/>
      <c r="WTF240" s="187"/>
      <c r="WTG240" s="187"/>
      <c r="WTH240" s="187"/>
      <c r="WTI240" s="187"/>
      <c r="WTJ240" s="187"/>
      <c r="WTK240" s="187"/>
      <c r="WTL240" s="187"/>
      <c r="WTM240" s="187"/>
      <c r="WTN240" s="187"/>
      <c r="WTO240" s="187"/>
      <c r="WTP240" s="187"/>
      <c r="WTQ240" s="187"/>
      <c r="WTR240" s="187"/>
      <c r="WTS240" s="187"/>
      <c r="WTT240" s="187"/>
      <c r="WTU240" s="187"/>
      <c r="WTV240" s="187"/>
      <c r="WTW240" s="187"/>
      <c r="WTX240" s="187"/>
      <c r="WTY240" s="187"/>
      <c r="WTZ240" s="187"/>
      <c r="WUA240" s="187"/>
      <c r="WUB240" s="187"/>
      <c r="WUC240" s="187"/>
      <c r="WUD240" s="187"/>
      <c r="WUE240" s="187"/>
      <c r="WUF240" s="187"/>
      <c r="WUG240" s="187"/>
      <c r="WUH240" s="187"/>
      <c r="WUI240" s="187"/>
      <c r="WUJ240" s="187"/>
      <c r="WUK240" s="187"/>
      <c r="WUL240" s="187"/>
      <c r="WUM240" s="187"/>
      <c r="WUN240" s="187"/>
      <c r="WUO240" s="187"/>
      <c r="WUP240" s="187"/>
      <c r="WUQ240" s="187"/>
      <c r="WUR240" s="187"/>
      <c r="WUS240" s="187"/>
      <c r="WUT240" s="187"/>
      <c r="WUU240" s="187"/>
      <c r="WUV240" s="187"/>
      <c r="WUW240" s="187"/>
      <c r="WUX240" s="187"/>
      <c r="WUY240" s="187"/>
      <c r="WUZ240" s="187"/>
      <c r="WVA240" s="187"/>
      <c r="WVB240" s="187"/>
      <c r="WVC240" s="187"/>
      <c r="WVD240" s="187"/>
      <c r="WVE240" s="187"/>
      <c r="WVF240" s="187"/>
      <c r="WVG240" s="187"/>
      <c r="WVH240" s="187"/>
      <c r="WVI240" s="187"/>
      <c r="WVJ240" s="187"/>
      <c r="WVK240" s="187"/>
      <c r="WVL240" s="187"/>
      <c r="WVM240" s="187"/>
      <c r="WVN240" s="187"/>
      <c r="WVO240" s="187"/>
      <c r="WVP240" s="187"/>
      <c r="WVQ240" s="187"/>
      <c r="WVR240" s="187"/>
      <c r="WVS240" s="187"/>
      <c r="WVT240" s="187"/>
      <c r="WVU240" s="187"/>
      <c r="WVV240" s="187"/>
      <c r="WVW240" s="187"/>
      <c r="WVX240" s="187"/>
      <c r="WVY240" s="187"/>
      <c r="WVZ240" s="187"/>
      <c r="WWA240" s="187"/>
      <c r="WWB240" s="187"/>
      <c r="WWC240" s="187"/>
      <c r="WWD240" s="187"/>
      <c r="WWE240" s="187"/>
      <c r="WWF240" s="187"/>
      <c r="WWG240" s="187"/>
      <c r="WWH240" s="187"/>
      <c r="WWI240" s="187"/>
      <c r="WWJ240" s="187"/>
      <c r="WWK240" s="187"/>
      <c r="WWL240" s="187"/>
      <c r="WWM240" s="187"/>
      <c r="WWN240" s="187"/>
      <c r="WWO240" s="187"/>
      <c r="WWP240" s="187"/>
      <c r="WWQ240" s="187"/>
      <c r="WWR240" s="187"/>
      <c r="WWS240" s="187"/>
      <c r="WWT240" s="187"/>
      <c r="WWU240" s="187"/>
      <c r="WWV240" s="187"/>
      <c r="WWW240" s="187"/>
      <c r="WWX240" s="187"/>
      <c r="WWY240" s="187"/>
      <c r="WWZ240" s="187"/>
      <c r="WXA240" s="187"/>
      <c r="WXB240" s="187"/>
      <c r="WXC240" s="187"/>
      <c r="WXD240" s="187"/>
      <c r="WXE240" s="187"/>
      <c r="WXF240" s="187"/>
      <c r="WXG240" s="187"/>
      <c r="WXH240" s="187"/>
      <c r="WXI240" s="187"/>
      <c r="WXJ240" s="187"/>
      <c r="WXK240" s="187"/>
      <c r="WXL240" s="187"/>
      <c r="WXM240" s="187"/>
      <c r="WXN240" s="187"/>
      <c r="WXO240" s="187"/>
      <c r="WXP240" s="187"/>
      <c r="WXQ240" s="187"/>
      <c r="WXR240" s="187"/>
      <c r="WXS240" s="187"/>
      <c r="WXT240" s="187"/>
      <c r="WXU240" s="187"/>
      <c r="WXV240" s="187"/>
      <c r="WXW240" s="187"/>
      <c r="WXX240" s="187"/>
      <c r="WXY240" s="187"/>
      <c r="WXZ240" s="187"/>
      <c r="WYA240" s="187"/>
      <c r="WYB240" s="187"/>
      <c r="WYC240" s="187"/>
      <c r="WYD240" s="187"/>
      <c r="WYE240" s="187"/>
      <c r="WYF240" s="187"/>
      <c r="WYG240" s="187"/>
      <c r="WYH240" s="187"/>
      <c r="WYI240" s="187"/>
      <c r="WYJ240" s="187"/>
      <c r="WYK240" s="187"/>
      <c r="WYL240" s="187"/>
      <c r="WYM240" s="187"/>
      <c r="WYN240" s="187"/>
      <c r="WYO240" s="187"/>
      <c r="WYP240" s="187"/>
      <c r="WYQ240" s="187"/>
      <c r="WYR240" s="187"/>
      <c r="WYS240" s="187"/>
      <c r="WYT240" s="187"/>
      <c r="WYU240" s="187"/>
      <c r="WYV240" s="187"/>
      <c r="WYW240" s="187"/>
      <c r="WYX240" s="187"/>
      <c r="WYY240" s="187"/>
      <c r="WYZ240" s="187"/>
      <c r="WZA240" s="187"/>
      <c r="WZB240" s="187"/>
      <c r="WZC240" s="187"/>
      <c r="WZD240" s="187"/>
      <c r="WZE240" s="187"/>
      <c r="WZF240" s="187"/>
      <c r="WZG240" s="187"/>
      <c r="WZH240" s="187"/>
      <c r="WZI240" s="187"/>
      <c r="WZJ240" s="187"/>
      <c r="WZK240" s="187"/>
      <c r="WZL240" s="187"/>
      <c r="WZM240" s="187"/>
      <c r="WZN240" s="187"/>
      <c r="WZO240" s="187"/>
      <c r="WZP240" s="187"/>
      <c r="WZQ240" s="187"/>
      <c r="WZR240" s="187"/>
      <c r="WZS240" s="187"/>
      <c r="WZT240" s="187"/>
      <c r="WZU240" s="187"/>
      <c r="WZV240" s="187"/>
      <c r="WZW240" s="187"/>
      <c r="WZX240" s="187"/>
      <c r="WZY240" s="187"/>
      <c r="WZZ240" s="187"/>
      <c r="XAA240" s="187"/>
      <c r="XAB240" s="187"/>
      <c r="XAC240" s="187"/>
      <c r="XAD240" s="187"/>
      <c r="XAE240" s="187"/>
      <c r="XAF240" s="187"/>
      <c r="XAG240" s="187"/>
      <c r="XAH240" s="187"/>
      <c r="XAI240" s="187"/>
      <c r="XAJ240" s="187"/>
      <c r="XAK240" s="187"/>
      <c r="XAL240" s="187"/>
      <c r="XAM240" s="187"/>
      <c r="XAN240" s="187"/>
      <c r="XAO240" s="187"/>
      <c r="XAP240" s="187"/>
      <c r="XAQ240" s="187"/>
      <c r="XAR240" s="187"/>
      <c r="XAS240" s="187"/>
      <c r="XAT240" s="187"/>
      <c r="XAU240" s="187"/>
      <c r="XAV240" s="187"/>
      <c r="XAW240" s="187"/>
      <c r="XAX240" s="187"/>
      <c r="XAY240" s="187"/>
      <c r="XAZ240" s="187"/>
      <c r="XBA240" s="187"/>
      <c r="XBB240" s="187"/>
      <c r="XBC240" s="187"/>
      <c r="XBD240" s="187"/>
      <c r="XBE240" s="187"/>
      <c r="XBF240" s="187"/>
      <c r="XBG240" s="187"/>
      <c r="XBH240" s="187"/>
      <c r="XBI240" s="187"/>
      <c r="XBJ240" s="187"/>
      <c r="XBK240" s="187"/>
      <c r="XBL240" s="187"/>
      <c r="XBM240" s="187"/>
      <c r="XBN240" s="187"/>
      <c r="XBO240" s="187"/>
      <c r="XBP240" s="187"/>
      <c r="XBQ240" s="187"/>
      <c r="XBR240" s="187"/>
      <c r="XBS240" s="187"/>
      <c r="XBT240" s="187"/>
      <c r="XBU240" s="187"/>
      <c r="XBV240" s="187"/>
      <c r="XBW240" s="187"/>
      <c r="XBX240" s="187"/>
      <c r="XBY240" s="187"/>
      <c r="XBZ240" s="187"/>
      <c r="XCA240" s="187"/>
      <c r="XCB240" s="187"/>
      <c r="XCC240" s="187"/>
      <c r="XCD240" s="187"/>
      <c r="XCE240" s="187"/>
      <c r="XCF240" s="187"/>
      <c r="XCG240" s="187"/>
      <c r="XCH240" s="187"/>
      <c r="XCI240" s="187"/>
      <c r="XCJ240" s="187"/>
      <c r="XCK240" s="187"/>
      <c r="XCL240" s="187"/>
      <c r="XCM240" s="187"/>
      <c r="XCN240" s="187"/>
      <c r="XCO240" s="187"/>
      <c r="XCP240" s="187"/>
      <c r="XCQ240" s="187"/>
      <c r="XCR240" s="187"/>
      <c r="XCS240" s="187"/>
      <c r="XCT240" s="187"/>
      <c r="XCU240" s="187"/>
      <c r="XCV240" s="187"/>
      <c r="XCW240" s="187"/>
      <c r="XCX240" s="187"/>
      <c r="XCY240" s="187"/>
      <c r="XCZ240" s="187"/>
      <c r="XDA240" s="187"/>
      <c r="XDB240" s="187"/>
      <c r="XDC240" s="187"/>
      <c r="XDD240" s="187"/>
      <c r="XDE240" s="187"/>
      <c r="XDF240" s="187"/>
      <c r="XDG240" s="187"/>
      <c r="XDH240" s="187"/>
      <c r="XDI240" s="187"/>
      <c r="XDJ240" s="187"/>
      <c r="XDK240" s="187"/>
      <c r="XDL240" s="187"/>
      <c r="XDM240" s="187"/>
      <c r="XDN240" s="187"/>
      <c r="XDO240" s="187"/>
      <c r="XDP240" s="187"/>
      <c r="XDQ240" s="187"/>
      <c r="XDR240" s="187"/>
      <c r="XDS240" s="187"/>
      <c r="XDT240" s="187"/>
      <c r="XDU240" s="187"/>
      <c r="XDV240" s="187"/>
      <c r="XDW240" s="187"/>
      <c r="XDX240" s="187"/>
      <c r="XDY240" s="187"/>
      <c r="XDZ240" s="187"/>
      <c r="XEA240" s="187"/>
      <c r="XEB240" s="187"/>
      <c r="XEC240" s="187"/>
      <c r="XED240" s="187"/>
      <c r="XEE240" s="187"/>
      <c r="XEF240" s="187"/>
      <c r="XEG240" s="187"/>
      <c r="XEH240" s="187"/>
      <c r="XEI240" s="187"/>
      <c r="XEJ240" s="187"/>
      <c r="XEK240" s="187"/>
      <c r="XEL240" s="187"/>
      <c r="XEM240" s="187"/>
      <c r="XEN240" s="187"/>
      <c r="XEO240" s="187"/>
      <c r="XEP240" s="187"/>
      <c r="XEQ240" s="187"/>
      <c r="XER240" s="187"/>
      <c r="XES240" s="187"/>
      <c r="XET240" s="187"/>
      <c r="XEU240" s="187"/>
      <c r="XEV240" s="187"/>
      <c r="XEW240" s="187"/>
      <c r="XEX240" s="187"/>
      <c r="XEY240" s="187"/>
      <c r="XEZ240" s="187"/>
      <c r="XFA240" s="187"/>
      <c r="XFB240" s="187"/>
      <c r="XFC240" s="187"/>
    </row>
    <row r="241" s="187" customFormat="1" ht="19" customHeight="1" spans="1:16384">
      <c r="A241" s="197" t="s">
        <v>393</v>
      </c>
      <c r="B241" s="198">
        <f t="shared" si="111"/>
        <v>214.25292</v>
      </c>
      <c r="C241" s="198">
        <f t="shared" si="112"/>
        <v>214.25292</v>
      </c>
      <c r="D241" s="198">
        <v>54.4908</v>
      </c>
      <c r="E241" s="198">
        <v>159.76212</v>
      </c>
      <c r="F241" s="198">
        <v>0</v>
      </c>
      <c r="G241" s="198">
        <f t="shared" si="113"/>
        <v>0</v>
      </c>
      <c r="H241" s="198"/>
      <c r="I241" s="198"/>
      <c r="J241" s="198"/>
      <c r="K241" s="198"/>
      <c r="L241" s="198"/>
      <c r="M241" s="198">
        <v>0</v>
      </c>
      <c r="N241" s="198">
        <f t="shared" si="114"/>
        <v>0</v>
      </c>
      <c r="O241" s="198"/>
      <c r="P241" s="198"/>
      <c r="Q241" s="198">
        <f t="shared" si="109"/>
        <v>51.437029</v>
      </c>
      <c r="R241" s="198">
        <v>1.437029</v>
      </c>
      <c r="S241" s="198">
        <v>0</v>
      </c>
      <c r="T241" s="198">
        <v>50</v>
      </c>
      <c r="U241" s="198">
        <v>130</v>
      </c>
      <c r="V241" s="198">
        <f t="shared" si="110"/>
        <v>395.689949</v>
      </c>
      <c r="XFD241" s="189"/>
    </row>
    <row r="242" s="187" customFormat="1" ht="19" customHeight="1" spans="1:16384">
      <c r="A242" s="197" t="s">
        <v>395</v>
      </c>
      <c r="B242" s="198"/>
      <c r="C242" s="198"/>
      <c r="D242" s="198"/>
      <c r="E242" s="198"/>
      <c r="F242" s="198"/>
      <c r="G242" s="198"/>
      <c r="H242" s="198"/>
      <c r="I242" s="198"/>
      <c r="J242" s="198"/>
      <c r="K242" s="198"/>
      <c r="L242" s="198"/>
      <c r="M242" s="198"/>
      <c r="N242" s="198">
        <f t="shared" si="114"/>
        <v>0</v>
      </c>
      <c r="O242" s="198"/>
      <c r="P242" s="198"/>
      <c r="Q242" s="198">
        <f t="shared" si="109"/>
        <v>40</v>
      </c>
      <c r="R242" s="198">
        <v>0</v>
      </c>
      <c r="S242" s="198">
        <v>0</v>
      </c>
      <c r="T242" s="198">
        <v>40</v>
      </c>
      <c r="U242" s="198"/>
      <c r="V242" s="198">
        <f t="shared" si="110"/>
        <v>40</v>
      </c>
      <c r="XFD242" s="189"/>
    </row>
    <row r="243" s="187" customFormat="1" ht="19" customHeight="1" spans="1:16384">
      <c r="A243" s="197" t="s">
        <v>387</v>
      </c>
      <c r="B243" s="198"/>
      <c r="C243" s="198"/>
      <c r="D243" s="198"/>
      <c r="E243" s="198"/>
      <c r="F243" s="198"/>
      <c r="G243" s="198"/>
      <c r="H243" s="198"/>
      <c r="I243" s="198"/>
      <c r="J243" s="198"/>
      <c r="K243" s="198"/>
      <c r="L243" s="198"/>
      <c r="M243" s="198"/>
      <c r="N243" s="198"/>
      <c r="O243" s="198"/>
      <c r="P243" s="198"/>
      <c r="Q243" s="198"/>
      <c r="R243" s="198"/>
      <c r="S243" s="198"/>
      <c r="T243" s="198"/>
      <c r="U243" s="198">
        <v>240</v>
      </c>
      <c r="V243" s="198">
        <f t="shared" si="110"/>
        <v>240</v>
      </c>
      <c r="XFD243" s="189"/>
    </row>
    <row r="244" s="187" customFormat="1" ht="19" customHeight="1" spans="1:16384">
      <c r="A244" s="197" t="s">
        <v>522</v>
      </c>
      <c r="B244" s="198">
        <f t="shared" si="111"/>
        <v>0</v>
      </c>
      <c r="C244" s="198">
        <f t="shared" si="112"/>
        <v>0</v>
      </c>
      <c r="D244" s="198"/>
      <c r="E244" s="198"/>
      <c r="F244" s="198"/>
      <c r="G244" s="198">
        <f t="shared" si="113"/>
        <v>0</v>
      </c>
      <c r="H244" s="198"/>
      <c r="I244" s="198"/>
      <c r="J244" s="198"/>
      <c r="K244" s="198"/>
      <c r="L244" s="198"/>
      <c r="M244" s="198"/>
      <c r="N244" s="198">
        <f t="shared" ref="N244:N248" si="115">SUM(O244:P244)</f>
        <v>0</v>
      </c>
      <c r="O244" s="198"/>
      <c r="P244" s="198"/>
      <c r="Q244" s="198">
        <f t="shared" ref="Q244:Q248" si="116">SUM(R244:T244)</f>
        <v>0</v>
      </c>
      <c r="R244" s="198"/>
      <c r="S244" s="198"/>
      <c r="T244" s="198"/>
      <c r="U244" s="198">
        <v>4960</v>
      </c>
      <c r="V244" s="198">
        <f t="shared" si="110"/>
        <v>4960</v>
      </c>
      <c r="XFD244" s="189"/>
    </row>
    <row r="245" s="187" customFormat="1" ht="19" customHeight="1" spans="1:16384">
      <c r="A245" s="191" t="s">
        <v>523</v>
      </c>
      <c r="B245" s="223">
        <f t="shared" ref="B245:V245" si="117">SUM(B246:B248)</f>
        <v>14000</v>
      </c>
      <c r="C245" s="223">
        <f t="shared" si="117"/>
        <v>0</v>
      </c>
      <c r="D245" s="223">
        <f t="shared" si="117"/>
        <v>0</v>
      </c>
      <c r="E245" s="223">
        <f t="shared" si="117"/>
        <v>0</v>
      </c>
      <c r="F245" s="223">
        <f t="shared" si="117"/>
        <v>0</v>
      </c>
      <c r="G245" s="223">
        <f t="shared" si="117"/>
        <v>0</v>
      </c>
      <c r="H245" s="223">
        <f t="shared" si="117"/>
        <v>0</v>
      </c>
      <c r="I245" s="223">
        <f t="shared" si="117"/>
        <v>0</v>
      </c>
      <c r="J245" s="223">
        <f t="shared" si="117"/>
        <v>0</v>
      </c>
      <c r="K245" s="223">
        <f t="shared" si="117"/>
        <v>0</v>
      </c>
      <c r="L245" s="223">
        <f t="shared" si="117"/>
        <v>14000</v>
      </c>
      <c r="M245" s="223">
        <f t="shared" si="117"/>
        <v>0</v>
      </c>
      <c r="N245" s="223">
        <f t="shared" si="117"/>
        <v>0</v>
      </c>
      <c r="O245" s="223">
        <f t="shared" si="117"/>
        <v>0</v>
      </c>
      <c r="P245" s="223">
        <f t="shared" si="117"/>
        <v>0</v>
      </c>
      <c r="Q245" s="223">
        <f t="shared" si="117"/>
        <v>758.2</v>
      </c>
      <c r="R245" s="223">
        <f t="shared" si="117"/>
        <v>0</v>
      </c>
      <c r="S245" s="223">
        <f t="shared" si="117"/>
        <v>0</v>
      </c>
      <c r="T245" s="223">
        <f t="shared" si="117"/>
        <v>758.2</v>
      </c>
      <c r="U245" s="223">
        <f t="shared" si="117"/>
        <v>784</v>
      </c>
      <c r="V245" s="223">
        <f t="shared" si="117"/>
        <v>15542.2</v>
      </c>
      <c r="XFD245" s="189"/>
    </row>
    <row r="246" s="187" customFormat="1" ht="19" customHeight="1" spans="1:16384">
      <c r="A246" s="197" t="s">
        <v>387</v>
      </c>
      <c r="B246" s="198"/>
      <c r="C246" s="198"/>
      <c r="D246" s="198"/>
      <c r="E246" s="198"/>
      <c r="F246" s="198"/>
      <c r="G246" s="198"/>
      <c r="H246" s="198"/>
      <c r="I246" s="198"/>
      <c r="J246" s="198"/>
      <c r="K246" s="198"/>
      <c r="L246" s="198"/>
      <c r="M246" s="198"/>
      <c r="N246" s="198">
        <f t="shared" si="115"/>
        <v>0</v>
      </c>
      <c r="O246" s="198"/>
      <c r="P246" s="198"/>
      <c r="Q246" s="198">
        <f t="shared" si="116"/>
        <v>636</v>
      </c>
      <c r="R246" s="198"/>
      <c r="S246" s="198"/>
      <c r="T246" s="198">
        <v>636</v>
      </c>
      <c r="U246" s="198">
        <v>50</v>
      </c>
      <c r="V246" s="198">
        <f t="shared" ref="V246:V248" si="118">B246+Q246+U246</f>
        <v>686</v>
      </c>
      <c r="XFD246" s="189"/>
    </row>
    <row r="247" s="187" customFormat="1" ht="19" customHeight="1" spans="1:16384">
      <c r="A247" s="197" t="s">
        <v>157</v>
      </c>
      <c r="B247" s="198"/>
      <c r="C247" s="198"/>
      <c r="D247" s="198"/>
      <c r="E247" s="198"/>
      <c r="F247" s="198"/>
      <c r="G247" s="198"/>
      <c r="H247" s="198"/>
      <c r="I247" s="198"/>
      <c r="J247" s="198"/>
      <c r="K247" s="198"/>
      <c r="L247" s="198"/>
      <c r="M247" s="198">
        <v>0</v>
      </c>
      <c r="N247" s="198">
        <f t="shared" si="115"/>
        <v>0</v>
      </c>
      <c r="O247" s="198"/>
      <c r="P247" s="198"/>
      <c r="Q247" s="198">
        <f t="shared" si="116"/>
        <v>122.2</v>
      </c>
      <c r="R247" s="198"/>
      <c r="S247" s="198"/>
      <c r="T247" s="198">
        <v>122.2</v>
      </c>
      <c r="U247" s="198">
        <v>570</v>
      </c>
      <c r="V247" s="198">
        <f t="shared" si="118"/>
        <v>692.2</v>
      </c>
      <c r="XFD247" s="189"/>
    </row>
    <row r="248" s="187" customFormat="1" ht="19" customHeight="1" spans="1:16384">
      <c r="A248" s="197" t="s">
        <v>524</v>
      </c>
      <c r="B248" s="198">
        <f t="shared" ref="B248:B251" si="119">SUM(C248,G248,L248,M248,N248)</f>
        <v>14000</v>
      </c>
      <c r="C248" s="198">
        <f t="shared" ref="C248:C251" si="120">SUM(D248:F248)</f>
        <v>0</v>
      </c>
      <c r="D248" s="198"/>
      <c r="E248" s="198"/>
      <c r="F248" s="198"/>
      <c r="G248" s="198">
        <f t="shared" ref="G248:G251" si="121">SUM(H248:K248)</f>
        <v>0</v>
      </c>
      <c r="H248" s="198"/>
      <c r="I248" s="198"/>
      <c r="J248" s="198"/>
      <c r="K248" s="198"/>
      <c r="L248" s="198">
        <v>14000</v>
      </c>
      <c r="M248" s="198"/>
      <c r="N248" s="198">
        <f t="shared" si="115"/>
        <v>0</v>
      </c>
      <c r="O248" s="198"/>
      <c r="P248" s="198"/>
      <c r="Q248" s="198">
        <f t="shared" si="116"/>
        <v>0</v>
      </c>
      <c r="R248" s="198"/>
      <c r="S248" s="198"/>
      <c r="T248" s="198"/>
      <c r="U248" s="198">
        <v>164</v>
      </c>
      <c r="V248" s="198">
        <f t="shared" si="118"/>
        <v>14164</v>
      </c>
      <c r="XFD248" s="189"/>
    </row>
    <row r="249" s="187" customFormat="1" ht="19" customHeight="1" spans="1:16384">
      <c r="A249" s="191" t="s">
        <v>525</v>
      </c>
      <c r="B249" s="223">
        <f t="shared" ref="B249:V249" si="122">SUM(B250:B251)</f>
        <v>0</v>
      </c>
      <c r="C249" s="223">
        <f t="shared" si="122"/>
        <v>0</v>
      </c>
      <c r="D249" s="223">
        <f t="shared" si="122"/>
        <v>0</v>
      </c>
      <c r="E249" s="223">
        <f t="shared" si="122"/>
        <v>0</v>
      </c>
      <c r="F249" s="223">
        <f t="shared" si="122"/>
        <v>0</v>
      </c>
      <c r="G249" s="223">
        <f t="shared" si="122"/>
        <v>0</v>
      </c>
      <c r="H249" s="223">
        <f t="shared" si="122"/>
        <v>0</v>
      </c>
      <c r="I249" s="223">
        <f t="shared" si="122"/>
        <v>0</v>
      </c>
      <c r="J249" s="223">
        <f t="shared" si="122"/>
        <v>0</v>
      </c>
      <c r="K249" s="223">
        <f t="shared" si="122"/>
        <v>0</v>
      </c>
      <c r="L249" s="223">
        <f t="shared" si="122"/>
        <v>0</v>
      </c>
      <c r="M249" s="223">
        <f t="shared" si="122"/>
        <v>0</v>
      </c>
      <c r="N249" s="223">
        <f t="shared" si="122"/>
        <v>0</v>
      </c>
      <c r="O249" s="223">
        <f t="shared" si="122"/>
        <v>0</v>
      </c>
      <c r="P249" s="223">
        <f t="shared" si="122"/>
        <v>0</v>
      </c>
      <c r="Q249" s="223">
        <f t="shared" si="122"/>
        <v>0</v>
      </c>
      <c r="R249" s="223">
        <f t="shared" si="122"/>
        <v>0</v>
      </c>
      <c r="S249" s="223">
        <f t="shared" si="122"/>
        <v>0</v>
      </c>
      <c r="T249" s="223">
        <f t="shared" si="122"/>
        <v>0</v>
      </c>
      <c r="U249" s="223">
        <f t="shared" si="122"/>
        <v>5870</v>
      </c>
      <c r="V249" s="223">
        <f t="shared" si="122"/>
        <v>5870</v>
      </c>
      <c r="XFD249" s="189"/>
    </row>
    <row r="250" s="187" customFormat="1" ht="19" customHeight="1" spans="1:16384">
      <c r="A250" s="197" t="s">
        <v>143</v>
      </c>
      <c r="B250" s="198">
        <f t="shared" si="119"/>
        <v>0</v>
      </c>
      <c r="C250" s="198">
        <f t="shared" si="120"/>
        <v>0</v>
      </c>
      <c r="D250" s="198">
        <v>0</v>
      </c>
      <c r="E250" s="198">
        <v>0</v>
      </c>
      <c r="F250" s="198">
        <v>0</v>
      </c>
      <c r="G250" s="198">
        <f t="shared" si="121"/>
        <v>0</v>
      </c>
      <c r="H250" s="198"/>
      <c r="I250" s="198"/>
      <c r="J250" s="198"/>
      <c r="K250" s="198"/>
      <c r="L250" s="198"/>
      <c r="M250" s="198">
        <v>0</v>
      </c>
      <c r="N250" s="198">
        <f t="shared" ref="N250:N255" si="123">SUM(O250:P250)</f>
        <v>0</v>
      </c>
      <c r="O250" s="198"/>
      <c r="P250" s="198"/>
      <c r="Q250" s="198">
        <f t="shared" ref="Q250:Q255" si="124">SUM(R250:T250)</f>
        <v>0</v>
      </c>
      <c r="R250" s="198">
        <v>0</v>
      </c>
      <c r="S250" s="198">
        <v>0</v>
      </c>
      <c r="T250" s="198"/>
      <c r="U250" s="198">
        <v>270</v>
      </c>
      <c r="V250" s="198">
        <f t="shared" ref="V250:V257" si="125">B250+Q250+U250</f>
        <v>270</v>
      </c>
      <c r="XFD250" s="189"/>
    </row>
    <row r="251" s="187" customFormat="1" ht="19" customHeight="1" spans="1:16384">
      <c r="A251" s="197" t="s">
        <v>526</v>
      </c>
      <c r="B251" s="198">
        <f t="shared" si="119"/>
        <v>0</v>
      </c>
      <c r="C251" s="198">
        <f t="shared" si="120"/>
        <v>0</v>
      </c>
      <c r="D251" s="198"/>
      <c r="E251" s="198"/>
      <c r="F251" s="198"/>
      <c r="G251" s="198">
        <f t="shared" si="121"/>
        <v>0</v>
      </c>
      <c r="H251" s="198"/>
      <c r="I251" s="198"/>
      <c r="J251" s="198"/>
      <c r="K251" s="198"/>
      <c r="L251" s="198"/>
      <c r="M251" s="198"/>
      <c r="N251" s="198">
        <f t="shared" si="123"/>
        <v>0</v>
      </c>
      <c r="O251" s="198"/>
      <c r="P251" s="198"/>
      <c r="Q251" s="198">
        <f t="shared" si="124"/>
        <v>0</v>
      </c>
      <c r="R251" s="198"/>
      <c r="S251" s="198"/>
      <c r="T251" s="198"/>
      <c r="U251" s="198">
        <v>5600</v>
      </c>
      <c r="V251" s="198">
        <f t="shared" si="125"/>
        <v>5600</v>
      </c>
      <c r="XFD251" s="189"/>
    </row>
    <row r="252" s="187" customFormat="1" ht="19" customHeight="1" spans="1:16384">
      <c r="A252" s="191" t="s">
        <v>527</v>
      </c>
      <c r="B252" s="223">
        <f t="shared" ref="B252:V252" si="126">SUM(B253:B257)</f>
        <v>2539.75778</v>
      </c>
      <c r="C252" s="223">
        <f t="shared" si="126"/>
        <v>2217.78678</v>
      </c>
      <c r="D252" s="223">
        <f t="shared" si="126"/>
        <v>251.4564</v>
      </c>
      <c r="E252" s="223">
        <f t="shared" si="126"/>
        <v>1948.37268</v>
      </c>
      <c r="F252" s="223">
        <f t="shared" si="126"/>
        <v>17.9577</v>
      </c>
      <c r="G252" s="223">
        <f t="shared" si="126"/>
        <v>0</v>
      </c>
      <c r="H252" s="223">
        <f t="shared" si="126"/>
        <v>0</v>
      </c>
      <c r="I252" s="223">
        <f t="shared" si="126"/>
        <v>0</v>
      </c>
      <c r="J252" s="223">
        <f t="shared" si="126"/>
        <v>0</v>
      </c>
      <c r="K252" s="223">
        <f t="shared" si="126"/>
        <v>0</v>
      </c>
      <c r="L252" s="223">
        <f t="shared" si="126"/>
        <v>0</v>
      </c>
      <c r="M252" s="223">
        <f t="shared" si="126"/>
        <v>321.971</v>
      </c>
      <c r="N252" s="223">
        <f t="shared" si="126"/>
        <v>0</v>
      </c>
      <c r="O252" s="223">
        <f t="shared" si="126"/>
        <v>0</v>
      </c>
      <c r="P252" s="223">
        <f t="shared" si="126"/>
        <v>0</v>
      </c>
      <c r="Q252" s="223">
        <f t="shared" si="126"/>
        <v>733.045069</v>
      </c>
      <c r="R252" s="223">
        <f t="shared" si="126"/>
        <v>10.685069</v>
      </c>
      <c r="S252" s="223">
        <f t="shared" si="126"/>
        <v>29.16</v>
      </c>
      <c r="T252" s="223">
        <f t="shared" si="126"/>
        <v>693.2</v>
      </c>
      <c r="U252" s="223">
        <f t="shared" si="126"/>
        <v>7096</v>
      </c>
      <c r="V252" s="223">
        <f t="shared" si="126"/>
        <v>10368.802849</v>
      </c>
      <c r="XFD252" s="189"/>
    </row>
    <row r="253" s="187" customFormat="1" ht="19" customHeight="1" spans="1:16384">
      <c r="A253" s="197" t="s">
        <v>328</v>
      </c>
      <c r="B253" s="198">
        <f t="shared" ref="B253:B255" si="127">SUM(C253,G253,L253,M253,N253)</f>
        <v>1057.01146</v>
      </c>
      <c r="C253" s="198">
        <f t="shared" ref="C253:C255" si="128">SUM(D253:F253)</f>
        <v>924.67146</v>
      </c>
      <c r="D253" s="198">
        <v>225.4524</v>
      </c>
      <c r="E253" s="198">
        <v>681.26136</v>
      </c>
      <c r="F253" s="198">
        <v>17.9577</v>
      </c>
      <c r="G253" s="198">
        <f t="shared" ref="G253:G255" si="129">SUM(H253:K253)</f>
        <v>0</v>
      </c>
      <c r="H253" s="198"/>
      <c r="I253" s="198"/>
      <c r="J253" s="198"/>
      <c r="K253" s="198"/>
      <c r="L253" s="198"/>
      <c r="M253" s="198">
        <v>132.34</v>
      </c>
      <c r="N253" s="198">
        <f t="shared" si="123"/>
        <v>0</v>
      </c>
      <c r="O253" s="198"/>
      <c r="P253" s="198"/>
      <c r="Q253" s="198">
        <f t="shared" si="124"/>
        <v>285.970089</v>
      </c>
      <c r="R253" s="198">
        <v>6.810089</v>
      </c>
      <c r="S253" s="198">
        <v>29.16</v>
      </c>
      <c r="T253" s="198">
        <v>250</v>
      </c>
      <c r="U253" s="198">
        <v>1425</v>
      </c>
      <c r="V253" s="198">
        <f t="shared" si="125"/>
        <v>2767.981549</v>
      </c>
      <c r="XFD253" s="189"/>
    </row>
    <row r="254" s="187" customFormat="1" ht="19" customHeight="1" spans="1:16384">
      <c r="A254" s="197" t="s">
        <v>330</v>
      </c>
      <c r="B254" s="198">
        <f t="shared" si="127"/>
        <v>110.51532</v>
      </c>
      <c r="C254" s="198">
        <f t="shared" si="128"/>
        <v>110.51532</v>
      </c>
      <c r="D254" s="198">
        <v>26.004</v>
      </c>
      <c r="E254" s="198">
        <v>84.51132</v>
      </c>
      <c r="F254" s="198">
        <v>0</v>
      </c>
      <c r="G254" s="198">
        <f t="shared" si="129"/>
        <v>0</v>
      </c>
      <c r="H254" s="198"/>
      <c r="I254" s="198"/>
      <c r="J254" s="198"/>
      <c r="K254" s="198"/>
      <c r="L254" s="198"/>
      <c r="M254" s="198">
        <v>0</v>
      </c>
      <c r="N254" s="198">
        <f t="shared" si="123"/>
        <v>0</v>
      </c>
      <c r="O254" s="198"/>
      <c r="P254" s="198"/>
      <c r="Q254" s="198">
        <f t="shared" si="124"/>
        <v>18.92138</v>
      </c>
      <c r="R254" s="198">
        <v>0.72138</v>
      </c>
      <c r="S254" s="198">
        <v>0</v>
      </c>
      <c r="T254" s="198">
        <v>18.2</v>
      </c>
      <c r="U254" s="198">
        <v>240</v>
      </c>
      <c r="V254" s="198">
        <f t="shared" si="125"/>
        <v>369.4367</v>
      </c>
      <c r="XFD254" s="189"/>
    </row>
    <row r="255" s="187" customFormat="1" ht="19" customHeight="1" spans="1:16384">
      <c r="A255" s="197" t="s">
        <v>183</v>
      </c>
      <c r="B255" s="198">
        <f t="shared" si="127"/>
        <v>1372.231</v>
      </c>
      <c r="C255" s="198">
        <f t="shared" si="128"/>
        <v>1182.6</v>
      </c>
      <c r="D255" s="198">
        <v>0</v>
      </c>
      <c r="E255" s="198">
        <v>1182.6</v>
      </c>
      <c r="F255" s="198">
        <v>0</v>
      </c>
      <c r="G255" s="198">
        <f t="shared" si="129"/>
        <v>0</v>
      </c>
      <c r="H255" s="198"/>
      <c r="I255" s="198"/>
      <c r="J255" s="198"/>
      <c r="K255" s="198"/>
      <c r="L255" s="198"/>
      <c r="M255" s="198">
        <v>189.631</v>
      </c>
      <c r="N255" s="198">
        <f t="shared" si="123"/>
        <v>0</v>
      </c>
      <c r="O255" s="198"/>
      <c r="P255" s="198"/>
      <c r="Q255" s="198">
        <f t="shared" si="124"/>
        <v>428.1536</v>
      </c>
      <c r="R255" s="198">
        <v>3.1536</v>
      </c>
      <c r="S255" s="198">
        <v>0</v>
      </c>
      <c r="T255" s="198">
        <v>425</v>
      </c>
      <c r="U255" s="198">
        <v>1545</v>
      </c>
      <c r="V255" s="198">
        <f t="shared" si="125"/>
        <v>3345.3846</v>
      </c>
      <c r="XFD255" s="189"/>
    </row>
    <row r="256" s="187" customFormat="1" ht="19" customHeight="1" spans="1:16384">
      <c r="A256" s="197" t="s">
        <v>379</v>
      </c>
      <c r="B256" s="198"/>
      <c r="C256" s="198"/>
      <c r="D256" s="198"/>
      <c r="E256" s="198"/>
      <c r="F256" s="198"/>
      <c r="G256" s="198"/>
      <c r="H256" s="198"/>
      <c r="I256" s="198"/>
      <c r="J256" s="198"/>
      <c r="K256" s="198"/>
      <c r="L256" s="198"/>
      <c r="M256" s="198"/>
      <c r="N256" s="198"/>
      <c r="O256" s="198"/>
      <c r="P256" s="198"/>
      <c r="Q256" s="198"/>
      <c r="R256" s="198"/>
      <c r="S256" s="198"/>
      <c r="T256" s="198"/>
      <c r="U256" s="198">
        <v>35</v>
      </c>
      <c r="V256" s="198">
        <f t="shared" si="125"/>
        <v>35</v>
      </c>
      <c r="XFD256" s="189"/>
    </row>
    <row r="257" s="187" customFormat="1" ht="19" customHeight="1" spans="1:16384">
      <c r="A257" s="197" t="s">
        <v>528</v>
      </c>
      <c r="B257" s="198">
        <f t="shared" ref="B257:B261" si="130">SUM(C257,G257,L257,M257,N257)</f>
        <v>0</v>
      </c>
      <c r="C257" s="198">
        <f t="shared" ref="C257:C261" si="131">SUM(D257:F257)</f>
        <v>0</v>
      </c>
      <c r="D257" s="198"/>
      <c r="E257" s="198"/>
      <c r="F257" s="198"/>
      <c r="G257" s="198">
        <f t="shared" ref="G257:G261" si="132">SUM(H257:K257)</f>
        <v>0</v>
      </c>
      <c r="H257" s="198"/>
      <c r="I257" s="198"/>
      <c r="J257" s="198"/>
      <c r="K257" s="198"/>
      <c r="L257" s="198"/>
      <c r="M257" s="198"/>
      <c r="N257" s="198">
        <f t="shared" ref="N257:N261" si="133">SUM(O257:P257)</f>
        <v>0</v>
      </c>
      <c r="O257" s="198"/>
      <c r="P257" s="198"/>
      <c r="Q257" s="198">
        <f t="shared" ref="Q257:Q261" si="134">SUM(R257:T257)</f>
        <v>0</v>
      </c>
      <c r="R257" s="198"/>
      <c r="S257" s="198"/>
      <c r="T257" s="198"/>
      <c r="U257" s="198">
        <v>3851</v>
      </c>
      <c r="V257" s="198">
        <f t="shared" si="125"/>
        <v>3851</v>
      </c>
      <c r="XFD257" s="189"/>
    </row>
    <row r="258" s="187" customFormat="1" ht="19" customHeight="1" spans="1:16384">
      <c r="A258" s="191" t="s">
        <v>529</v>
      </c>
      <c r="B258" s="223">
        <f t="shared" ref="B258:V258" si="135">SUM(B259)</f>
        <v>0</v>
      </c>
      <c r="C258" s="223">
        <f t="shared" si="135"/>
        <v>0</v>
      </c>
      <c r="D258" s="223">
        <f t="shared" si="135"/>
        <v>0</v>
      </c>
      <c r="E258" s="223">
        <f t="shared" si="135"/>
        <v>0</v>
      </c>
      <c r="F258" s="223">
        <f t="shared" si="135"/>
        <v>0</v>
      </c>
      <c r="G258" s="223">
        <f t="shared" si="135"/>
        <v>0</v>
      </c>
      <c r="H258" s="223">
        <f t="shared" si="135"/>
        <v>0</v>
      </c>
      <c r="I258" s="223">
        <f t="shared" si="135"/>
        <v>0</v>
      </c>
      <c r="J258" s="223">
        <f t="shared" si="135"/>
        <v>0</v>
      </c>
      <c r="K258" s="223">
        <f t="shared" si="135"/>
        <v>0</v>
      </c>
      <c r="L258" s="223">
        <f t="shared" si="135"/>
        <v>0</v>
      </c>
      <c r="M258" s="223">
        <f t="shared" si="135"/>
        <v>0</v>
      </c>
      <c r="N258" s="223">
        <f t="shared" si="135"/>
        <v>0</v>
      </c>
      <c r="O258" s="223">
        <f t="shared" si="135"/>
        <v>0</v>
      </c>
      <c r="P258" s="223">
        <f t="shared" si="135"/>
        <v>0</v>
      </c>
      <c r="Q258" s="223">
        <f t="shared" si="135"/>
        <v>0</v>
      </c>
      <c r="R258" s="223">
        <f t="shared" si="135"/>
        <v>0</v>
      </c>
      <c r="S258" s="223">
        <f t="shared" si="135"/>
        <v>0</v>
      </c>
      <c r="T258" s="223">
        <f t="shared" si="135"/>
        <v>0</v>
      </c>
      <c r="U258" s="223">
        <f t="shared" si="135"/>
        <v>7813</v>
      </c>
      <c r="V258" s="223">
        <f t="shared" si="135"/>
        <v>7813</v>
      </c>
      <c r="XFD258" s="189"/>
    </row>
    <row r="259" s="187" customFormat="1" ht="19" customHeight="1" spans="1:16384">
      <c r="A259" s="224" t="s">
        <v>530</v>
      </c>
      <c r="B259" s="198">
        <f t="shared" si="130"/>
        <v>0</v>
      </c>
      <c r="C259" s="198">
        <f t="shared" si="131"/>
        <v>0</v>
      </c>
      <c r="D259" s="198"/>
      <c r="E259" s="198"/>
      <c r="F259" s="198"/>
      <c r="G259" s="198">
        <f t="shared" si="132"/>
        <v>0</v>
      </c>
      <c r="H259" s="198"/>
      <c r="I259" s="198"/>
      <c r="J259" s="198"/>
      <c r="K259" s="198"/>
      <c r="L259" s="198"/>
      <c r="M259" s="198"/>
      <c r="N259" s="198">
        <f t="shared" si="133"/>
        <v>0</v>
      </c>
      <c r="O259" s="198"/>
      <c r="P259" s="198"/>
      <c r="Q259" s="198">
        <f t="shared" si="134"/>
        <v>0</v>
      </c>
      <c r="R259" s="198"/>
      <c r="S259" s="198"/>
      <c r="T259" s="198"/>
      <c r="U259" s="198">
        <v>7813</v>
      </c>
      <c r="V259" s="198">
        <f t="shared" ref="V259:V263" si="136">B259+Q259+U259</f>
        <v>7813</v>
      </c>
      <c r="XFD259" s="189"/>
    </row>
    <row r="260" s="187" customFormat="1" ht="19" customHeight="1" spans="1:16384">
      <c r="A260" s="191" t="s">
        <v>531</v>
      </c>
      <c r="B260" s="223">
        <f t="shared" ref="B260:V260" si="137">SUM(B261)</f>
        <v>898.057199999998</v>
      </c>
      <c r="C260" s="223">
        <f t="shared" si="137"/>
        <v>805.777199999998</v>
      </c>
      <c r="D260" s="223">
        <f t="shared" si="137"/>
        <v>186.834799999998</v>
      </c>
      <c r="E260" s="223">
        <f t="shared" si="137"/>
        <v>504.1024</v>
      </c>
      <c r="F260" s="223">
        <f t="shared" si="137"/>
        <v>114.84</v>
      </c>
      <c r="G260" s="223">
        <f t="shared" si="137"/>
        <v>0</v>
      </c>
      <c r="H260" s="223">
        <f t="shared" si="137"/>
        <v>0</v>
      </c>
      <c r="I260" s="223">
        <f t="shared" si="137"/>
        <v>0</v>
      </c>
      <c r="J260" s="223">
        <f t="shared" si="137"/>
        <v>0</v>
      </c>
      <c r="K260" s="223">
        <f t="shared" si="137"/>
        <v>0</v>
      </c>
      <c r="L260" s="223">
        <f t="shared" si="137"/>
        <v>0</v>
      </c>
      <c r="M260" s="223">
        <f t="shared" si="137"/>
        <v>92.28</v>
      </c>
      <c r="N260" s="223">
        <f t="shared" si="137"/>
        <v>0</v>
      </c>
      <c r="O260" s="223">
        <f t="shared" si="137"/>
        <v>0</v>
      </c>
      <c r="P260" s="223">
        <f t="shared" si="137"/>
        <v>0</v>
      </c>
      <c r="Q260" s="223">
        <f t="shared" si="137"/>
        <v>294.009668</v>
      </c>
      <c r="R260" s="223">
        <f t="shared" si="137"/>
        <v>210.429668</v>
      </c>
      <c r="S260" s="223">
        <f t="shared" si="137"/>
        <v>60.18</v>
      </c>
      <c r="T260" s="223">
        <f t="shared" si="137"/>
        <v>23.4</v>
      </c>
      <c r="U260" s="223">
        <f t="shared" si="137"/>
        <v>4326</v>
      </c>
      <c r="V260" s="223">
        <f t="shared" si="137"/>
        <v>5518.066868</v>
      </c>
      <c r="XFD260" s="189"/>
    </row>
    <row r="261" s="189" customFormat="1" ht="19" customHeight="1" spans="1:16383">
      <c r="A261" s="224" t="s">
        <v>532</v>
      </c>
      <c r="B261" s="198">
        <f t="shared" si="130"/>
        <v>898.057199999998</v>
      </c>
      <c r="C261" s="198">
        <f t="shared" si="131"/>
        <v>805.777199999998</v>
      </c>
      <c r="D261" s="198">
        <v>186.834799999998</v>
      </c>
      <c r="E261" s="225">
        <v>504.1024</v>
      </c>
      <c r="F261" s="198">
        <v>114.84</v>
      </c>
      <c r="G261" s="198">
        <f t="shared" si="132"/>
        <v>0</v>
      </c>
      <c r="H261" s="198"/>
      <c r="I261" s="198"/>
      <c r="J261" s="198"/>
      <c r="K261" s="198"/>
      <c r="L261" s="198"/>
      <c r="M261" s="198">
        <v>92.28</v>
      </c>
      <c r="N261" s="198">
        <f t="shared" si="133"/>
        <v>0</v>
      </c>
      <c r="O261" s="198"/>
      <c r="P261" s="198"/>
      <c r="Q261" s="198">
        <f t="shared" si="134"/>
        <v>294.009668</v>
      </c>
      <c r="R261" s="225">
        <v>210.429668</v>
      </c>
      <c r="S261" s="225">
        <v>60.18</v>
      </c>
      <c r="T261" s="198">
        <v>23.4</v>
      </c>
      <c r="U261" s="198">
        <v>4326</v>
      </c>
      <c r="V261" s="198">
        <f t="shared" si="136"/>
        <v>5518.066868</v>
      </c>
      <c r="W261" s="187"/>
      <c r="X261" s="187"/>
      <c r="Y261" s="187"/>
      <c r="Z261" s="187"/>
      <c r="AA261" s="187"/>
      <c r="AB261" s="187"/>
      <c r="AC261" s="187"/>
      <c r="AD261" s="187"/>
      <c r="AE261" s="187"/>
      <c r="AF261" s="187"/>
      <c r="AG261" s="187"/>
      <c r="AH261" s="187"/>
      <c r="AI261" s="187"/>
      <c r="AJ261" s="187"/>
      <c r="AK261" s="187"/>
      <c r="AL261" s="187"/>
      <c r="AM261" s="187"/>
      <c r="AN261" s="187"/>
      <c r="AO261" s="187"/>
      <c r="AP261" s="187"/>
      <c r="AQ261" s="187"/>
      <c r="AR261" s="187"/>
      <c r="AS261" s="187"/>
      <c r="AT261" s="187"/>
      <c r="AU261" s="187"/>
      <c r="AV261" s="187"/>
      <c r="AW261" s="187"/>
      <c r="AX261" s="187"/>
      <c r="AY261" s="187"/>
      <c r="AZ261" s="187"/>
      <c r="BA261" s="187"/>
      <c r="BB261" s="187"/>
      <c r="BC261" s="187"/>
      <c r="BD261" s="187"/>
      <c r="BE261" s="187"/>
      <c r="BF261" s="187"/>
      <c r="BG261" s="187"/>
      <c r="BH261" s="187"/>
      <c r="BI261" s="187"/>
      <c r="BJ261" s="187"/>
      <c r="BK261" s="187"/>
      <c r="BL261" s="187"/>
      <c r="BM261" s="187"/>
      <c r="BN261" s="187"/>
      <c r="BO261" s="187"/>
      <c r="BP261" s="187"/>
      <c r="BQ261" s="187"/>
      <c r="BR261" s="187"/>
      <c r="BS261" s="187"/>
      <c r="BT261" s="187"/>
      <c r="BU261" s="187"/>
      <c r="BV261" s="187"/>
      <c r="BW261" s="187"/>
      <c r="BX261" s="187"/>
      <c r="BY261" s="187"/>
      <c r="BZ261" s="187"/>
      <c r="CA261" s="187"/>
      <c r="CB261" s="187"/>
      <c r="CC261" s="187"/>
      <c r="CD261" s="187"/>
      <c r="CE261" s="187"/>
      <c r="CF261" s="187"/>
      <c r="CG261" s="187"/>
      <c r="CH261" s="187"/>
      <c r="CI261" s="187"/>
      <c r="CJ261" s="187"/>
      <c r="CK261" s="187"/>
      <c r="CL261" s="187"/>
      <c r="CM261" s="187"/>
      <c r="CN261" s="187"/>
      <c r="CO261" s="187"/>
      <c r="CP261" s="187"/>
      <c r="CQ261" s="187"/>
      <c r="CR261" s="187"/>
      <c r="CS261" s="187"/>
      <c r="CT261" s="187"/>
      <c r="CU261" s="187"/>
      <c r="CV261" s="187"/>
      <c r="CW261" s="187"/>
      <c r="CX261" s="187"/>
      <c r="CY261" s="187"/>
      <c r="CZ261" s="187"/>
      <c r="DA261" s="187"/>
      <c r="DB261" s="187"/>
      <c r="DC261" s="187"/>
      <c r="DD261" s="187"/>
      <c r="DE261" s="187"/>
      <c r="DF261" s="187"/>
      <c r="DG261" s="187"/>
      <c r="DH261" s="187"/>
      <c r="DI261" s="187"/>
      <c r="DJ261" s="187"/>
      <c r="DK261" s="187"/>
      <c r="DL261" s="187"/>
      <c r="DM261" s="187"/>
      <c r="DN261" s="187"/>
      <c r="DO261" s="187"/>
      <c r="DP261" s="187"/>
      <c r="DQ261" s="187"/>
      <c r="DR261" s="187"/>
      <c r="DS261" s="187"/>
      <c r="DT261" s="187"/>
      <c r="DU261" s="187"/>
      <c r="DV261" s="187"/>
      <c r="DW261" s="187"/>
      <c r="DX261" s="187"/>
      <c r="DY261" s="187"/>
      <c r="DZ261" s="187"/>
      <c r="EA261" s="187"/>
      <c r="EB261" s="187"/>
      <c r="EC261" s="187"/>
      <c r="ED261" s="187"/>
      <c r="EE261" s="187"/>
      <c r="EF261" s="187"/>
      <c r="EG261" s="187"/>
      <c r="EH261" s="187"/>
      <c r="EI261" s="187"/>
      <c r="EJ261" s="187"/>
      <c r="EK261" s="187"/>
      <c r="EL261" s="187"/>
      <c r="EM261" s="187"/>
      <c r="EN261" s="187"/>
      <c r="EO261" s="187"/>
      <c r="EP261" s="187"/>
      <c r="EQ261" s="187"/>
      <c r="ER261" s="187"/>
      <c r="ES261" s="187"/>
      <c r="ET261" s="187"/>
      <c r="EU261" s="187"/>
      <c r="EV261" s="187"/>
      <c r="EW261" s="187"/>
      <c r="EX261" s="187"/>
      <c r="EY261" s="187"/>
      <c r="EZ261" s="187"/>
      <c r="FA261" s="187"/>
      <c r="FB261" s="187"/>
      <c r="FC261" s="187"/>
      <c r="FD261" s="187"/>
      <c r="FE261" s="187"/>
      <c r="FF261" s="187"/>
      <c r="FG261" s="187"/>
      <c r="FH261" s="187"/>
      <c r="FI261" s="187"/>
      <c r="FJ261" s="187"/>
      <c r="FK261" s="187"/>
      <c r="FL261" s="187"/>
      <c r="FM261" s="187"/>
      <c r="FN261" s="187"/>
      <c r="FO261" s="187"/>
      <c r="FP261" s="187"/>
      <c r="FQ261" s="187"/>
      <c r="FR261" s="187"/>
      <c r="FS261" s="187"/>
      <c r="FT261" s="187"/>
      <c r="FU261" s="187"/>
      <c r="FV261" s="187"/>
      <c r="FW261" s="187"/>
      <c r="FX261" s="187"/>
      <c r="FY261" s="187"/>
      <c r="FZ261" s="187"/>
      <c r="GA261" s="187"/>
      <c r="GB261" s="187"/>
      <c r="GC261" s="187"/>
      <c r="GD261" s="187"/>
      <c r="GE261" s="187"/>
      <c r="GF261" s="187"/>
      <c r="GG261" s="187"/>
      <c r="GH261" s="187"/>
      <c r="GI261" s="187"/>
      <c r="GJ261" s="187"/>
      <c r="GK261" s="187"/>
      <c r="GL261" s="187"/>
      <c r="GM261" s="187"/>
      <c r="GN261" s="187"/>
      <c r="GO261" s="187"/>
      <c r="GP261" s="187"/>
      <c r="GQ261" s="187"/>
      <c r="GR261" s="187"/>
      <c r="GS261" s="187"/>
      <c r="GT261" s="187"/>
      <c r="GU261" s="187"/>
      <c r="GV261" s="187"/>
      <c r="GW261" s="187"/>
      <c r="GX261" s="187"/>
      <c r="GY261" s="187"/>
      <c r="GZ261" s="187"/>
      <c r="HA261" s="187"/>
      <c r="HB261" s="187"/>
      <c r="HC261" s="187"/>
      <c r="HD261" s="187"/>
      <c r="HE261" s="187"/>
      <c r="HF261" s="187"/>
      <c r="HG261" s="187"/>
      <c r="HH261" s="187"/>
      <c r="HI261" s="187"/>
      <c r="HJ261" s="187"/>
      <c r="HK261" s="187"/>
      <c r="HL261" s="187"/>
      <c r="HM261" s="187"/>
      <c r="HN261" s="187"/>
      <c r="HO261" s="187"/>
      <c r="HP261" s="187"/>
      <c r="HQ261" s="187"/>
      <c r="HR261" s="187"/>
      <c r="HS261" s="187"/>
      <c r="HT261" s="187"/>
      <c r="HU261" s="187"/>
      <c r="HV261" s="187"/>
      <c r="HW261" s="187"/>
      <c r="HX261" s="187"/>
      <c r="HY261" s="187"/>
      <c r="HZ261" s="187"/>
      <c r="IA261" s="187"/>
      <c r="IB261" s="187"/>
      <c r="IC261" s="187"/>
      <c r="ID261" s="187"/>
      <c r="IE261" s="187"/>
      <c r="IF261" s="187"/>
      <c r="IG261" s="187"/>
      <c r="IH261" s="187"/>
      <c r="II261" s="187"/>
      <c r="IJ261" s="187"/>
      <c r="IK261" s="187"/>
      <c r="IL261" s="187"/>
      <c r="IM261" s="187"/>
      <c r="IN261" s="187"/>
      <c r="IO261" s="187"/>
      <c r="IP261" s="187"/>
      <c r="IQ261" s="187"/>
      <c r="IR261" s="187"/>
      <c r="IS261" s="187"/>
      <c r="IT261" s="187"/>
      <c r="IU261" s="187"/>
      <c r="IV261" s="187"/>
      <c r="IW261" s="187"/>
      <c r="IX261" s="187"/>
      <c r="IY261" s="187"/>
      <c r="IZ261" s="187"/>
      <c r="JA261" s="187"/>
      <c r="JB261" s="187"/>
      <c r="JC261" s="187"/>
      <c r="JD261" s="187"/>
      <c r="JE261" s="187"/>
      <c r="JF261" s="187"/>
      <c r="JG261" s="187"/>
      <c r="JH261" s="187"/>
      <c r="JI261" s="187"/>
      <c r="JJ261" s="187"/>
      <c r="JK261" s="187"/>
      <c r="JL261" s="187"/>
      <c r="JM261" s="187"/>
      <c r="JN261" s="187"/>
      <c r="JO261" s="187"/>
      <c r="JP261" s="187"/>
      <c r="JQ261" s="187"/>
      <c r="JR261" s="187"/>
      <c r="JS261" s="187"/>
      <c r="JT261" s="187"/>
      <c r="JU261" s="187"/>
      <c r="JV261" s="187"/>
      <c r="JW261" s="187"/>
      <c r="JX261" s="187"/>
      <c r="JY261" s="187"/>
      <c r="JZ261" s="187"/>
      <c r="KA261" s="187"/>
      <c r="KB261" s="187"/>
      <c r="KC261" s="187"/>
      <c r="KD261" s="187"/>
      <c r="KE261" s="187"/>
      <c r="KF261" s="187"/>
      <c r="KG261" s="187"/>
      <c r="KH261" s="187"/>
      <c r="KI261" s="187"/>
      <c r="KJ261" s="187"/>
      <c r="KK261" s="187"/>
      <c r="KL261" s="187"/>
      <c r="KM261" s="187"/>
      <c r="KN261" s="187"/>
      <c r="KO261" s="187"/>
      <c r="KP261" s="187"/>
      <c r="KQ261" s="187"/>
      <c r="KR261" s="187"/>
      <c r="KS261" s="187"/>
      <c r="KT261" s="187"/>
      <c r="KU261" s="187"/>
      <c r="KV261" s="187"/>
      <c r="KW261" s="187"/>
      <c r="KX261" s="187"/>
      <c r="KY261" s="187"/>
      <c r="KZ261" s="187"/>
      <c r="LA261" s="187"/>
      <c r="LB261" s="187"/>
      <c r="LC261" s="187"/>
      <c r="LD261" s="187"/>
      <c r="LE261" s="187"/>
      <c r="LF261" s="187"/>
      <c r="LG261" s="187"/>
      <c r="LH261" s="187"/>
      <c r="LI261" s="187"/>
      <c r="LJ261" s="187"/>
      <c r="LK261" s="187"/>
      <c r="LL261" s="187"/>
      <c r="LM261" s="187"/>
      <c r="LN261" s="187"/>
      <c r="LO261" s="187"/>
      <c r="LP261" s="187"/>
      <c r="LQ261" s="187"/>
      <c r="LR261" s="187"/>
      <c r="LS261" s="187"/>
      <c r="LT261" s="187"/>
      <c r="LU261" s="187"/>
      <c r="LV261" s="187"/>
      <c r="LW261" s="187"/>
      <c r="LX261" s="187"/>
      <c r="LY261" s="187"/>
      <c r="LZ261" s="187"/>
      <c r="MA261" s="187"/>
      <c r="MB261" s="187"/>
      <c r="MC261" s="187"/>
      <c r="MD261" s="187"/>
      <c r="ME261" s="187"/>
      <c r="MF261" s="187"/>
      <c r="MG261" s="187"/>
      <c r="MH261" s="187"/>
      <c r="MI261" s="187"/>
      <c r="MJ261" s="187"/>
      <c r="MK261" s="187"/>
      <c r="ML261" s="187"/>
      <c r="MM261" s="187"/>
      <c r="MN261" s="187"/>
      <c r="MO261" s="187"/>
      <c r="MP261" s="187"/>
      <c r="MQ261" s="187"/>
      <c r="MR261" s="187"/>
      <c r="MS261" s="187"/>
      <c r="MT261" s="187"/>
      <c r="MU261" s="187"/>
      <c r="MV261" s="187"/>
      <c r="MW261" s="187"/>
      <c r="MX261" s="187"/>
      <c r="MY261" s="187"/>
      <c r="MZ261" s="187"/>
      <c r="NA261" s="187"/>
      <c r="NB261" s="187"/>
      <c r="NC261" s="187"/>
      <c r="ND261" s="187"/>
      <c r="NE261" s="187"/>
      <c r="NF261" s="187"/>
      <c r="NG261" s="187"/>
      <c r="NH261" s="187"/>
      <c r="NI261" s="187"/>
      <c r="NJ261" s="187"/>
      <c r="NK261" s="187"/>
      <c r="NL261" s="187"/>
      <c r="NM261" s="187"/>
      <c r="NN261" s="187"/>
      <c r="NO261" s="187"/>
      <c r="NP261" s="187"/>
      <c r="NQ261" s="187"/>
      <c r="NR261" s="187"/>
      <c r="NS261" s="187"/>
      <c r="NT261" s="187"/>
      <c r="NU261" s="187"/>
      <c r="NV261" s="187"/>
      <c r="NW261" s="187"/>
      <c r="NX261" s="187"/>
      <c r="NY261" s="187"/>
      <c r="NZ261" s="187"/>
      <c r="OA261" s="187"/>
      <c r="OB261" s="187"/>
      <c r="OC261" s="187"/>
      <c r="OD261" s="187"/>
      <c r="OE261" s="187"/>
      <c r="OF261" s="187"/>
      <c r="OG261" s="187"/>
      <c r="OH261" s="187"/>
      <c r="OI261" s="187"/>
      <c r="OJ261" s="187"/>
      <c r="OK261" s="187"/>
      <c r="OL261" s="187"/>
      <c r="OM261" s="187"/>
      <c r="ON261" s="187"/>
      <c r="OO261" s="187"/>
      <c r="OP261" s="187"/>
      <c r="OQ261" s="187"/>
      <c r="OR261" s="187"/>
      <c r="OS261" s="187"/>
      <c r="OT261" s="187"/>
      <c r="OU261" s="187"/>
      <c r="OV261" s="187"/>
      <c r="OW261" s="187"/>
      <c r="OX261" s="187"/>
      <c r="OY261" s="187"/>
      <c r="OZ261" s="187"/>
      <c r="PA261" s="187"/>
      <c r="PB261" s="187"/>
      <c r="PC261" s="187"/>
      <c r="PD261" s="187"/>
      <c r="PE261" s="187"/>
      <c r="PF261" s="187"/>
      <c r="PG261" s="187"/>
      <c r="PH261" s="187"/>
      <c r="PI261" s="187"/>
      <c r="PJ261" s="187"/>
      <c r="PK261" s="187"/>
      <c r="PL261" s="187"/>
      <c r="PM261" s="187"/>
      <c r="PN261" s="187"/>
      <c r="PO261" s="187"/>
      <c r="PP261" s="187"/>
      <c r="PQ261" s="187"/>
      <c r="PR261" s="187"/>
      <c r="PS261" s="187"/>
      <c r="PT261" s="187"/>
      <c r="PU261" s="187"/>
      <c r="PV261" s="187"/>
      <c r="PW261" s="187"/>
      <c r="PX261" s="187"/>
      <c r="PY261" s="187"/>
      <c r="PZ261" s="187"/>
      <c r="QA261" s="187"/>
      <c r="QB261" s="187"/>
      <c r="QC261" s="187"/>
      <c r="QD261" s="187"/>
      <c r="QE261" s="187"/>
      <c r="QF261" s="187"/>
      <c r="QG261" s="187"/>
      <c r="QH261" s="187"/>
      <c r="QI261" s="187"/>
      <c r="QJ261" s="187"/>
      <c r="QK261" s="187"/>
      <c r="QL261" s="187"/>
      <c r="QM261" s="187"/>
      <c r="QN261" s="187"/>
      <c r="QO261" s="187"/>
      <c r="QP261" s="187"/>
      <c r="QQ261" s="187"/>
      <c r="QR261" s="187"/>
      <c r="QS261" s="187"/>
      <c r="QT261" s="187"/>
      <c r="QU261" s="187"/>
      <c r="QV261" s="187"/>
      <c r="QW261" s="187"/>
      <c r="QX261" s="187"/>
      <c r="QY261" s="187"/>
      <c r="QZ261" s="187"/>
      <c r="RA261" s="187"/>
      <c r="RB261" s="187"/>
      <c r="RC261" s="187"/>
      <c r="RD261" s="187"/>
      <c r="RE261" s="187"/>
      <c r="RF261" s="187"/>
      <c r="RG261" s="187"/>
      <c r="RH261" s="187"/>
      <c r="RI261" s="187"/>
      <c r="RJ261" s="187"/>
      <c r="RK261" s="187"/>
      <c r="RL261" s="187"/>
      <c r="RM261" s="187"/>
      <c r="RN261" s="187"/>
      <c r="RO261" s="187"/>
      <c r="RP261" s="187"/>
      <c r="RQ261" s="187"/>
      <c r="RR261" s="187"/>
      <c r="RS261" s="187"/>
      <c r="RT261" s="187"/>
      <c r="RU261" s="187"/>
      <c r="RV261" s="187"/>
      <c r="RW261" s="187"/>
      <c r="RX261" s="187"/>
      <c r="RY261" s="187"/>
      <c r="RZ261" s="187"/>
      <c r="SA261" s="187"/>
      <c r="SB261" s="187"/>
      <c r="SC261" s="187"/>
      <c r="SD261" s="187"/>
      <c r="SE261" s="187"/>
      <c r="SF261" s="187"/>
      <c r="SG261" s="187"/>
      <c r="SH261" s="187"/>
      <c r="SI261" s="187"/>
      <c r="SJ261" s="187"/>
      <c r="SK261" s="187"/>
      <c r="SL261" s="187"/>
      <c r="SM261" s="187"/>
      <c r="SN261" s="187"/>
      <c r="SO261" s="187"/>
      <c r="SP261" s="187"/>
      <c r="SQ261" s="187"/>
      <c r="SR261" s="187"/>
      <c r="SS261" s="187"/>
      <c r="ST261" s="187"/>
      <c r="SU261" s="187"/>
      <c r="SV261" s="187"/>
      <c r="SW261" s="187"/>
      <c r="SX261" s="187"/>
      <c r="SY261" s="187"/>
      <c r="SZ261" s="187"/>
      <c r="TA261" s="187"/>
      <c r="TB261" s="187"/>
      <c r="TC261" s="187"/>
      <c r="TD261" s="187"/>
      <c r="TE261" s="187"/>
      <c r="TF261" s="187"/>
      <c r="TG261" s="187"/>
      <c r="TH261" s="187"/>
      <c r="TI261" s="187"/>
      <c r="TJ261" s="187"/>
      <c r="TK261" s="187"/>
      <c r="TL261" s="187"/>
      <c r="TM261" s="187"/>
      <c r="TN261" s="187"/>
      <c r="TO261" s="187"/>
      <c r="TP261" s="187"/>
      <c r="TQ261" s="187"/>
      <c r="TR261" s="187"/>
      <c r="TS261" s="187"/>
      <c r="TT261" s="187"/>
      <c r="TU261" s="187"/>
      <c r="TV261" s="187"/>
      <c r="TW261" s="187"/>
      <c r="TX261" s="187"/>
      <c r="TY261" s="187"/>
      <c r="TZ261" s="187"/>
      <c r="UA261" s="187"/>
      <c r="UB261" s="187"/>
      <c r="UC261" s="187"/>
      <c r="UD261" s="187"/>
      <c r="UE261" s="187"/>
      <c r="UF261" s="187"/>
      <c r="UG261" s="187"/>
      <c r="UH261" s="187"/>
      <c r="UI261" s="187"/>
      <c r="UJ261" s="187"/>
      <c r="UK261" s="187"/>
      <c r="UL261" s="187"/>
      <c r="UM261" s="187"/>
      <c r="UN261" s="187"/>
      <c r="UO261" s="187"/>
      <c r="UP261" s="187"/>
      <c r="UQ261" s="187"/>
      <c r="UR261" s="187"/>
      <c r="US261" s="187"/>
      <c r="UT261" s="187"/>
      <c r="UU261" s="187"/>
      <c r="UV261" s="187"/>
      <c r="UW261" s="187"/>
      <c r="UX261" s="187"/>
      <c r="UY261" s="187"/>
      <c r="UZ261" s="187"/>
      <c r="VA261" s="187"/>
      <c r="VB261" s="187"/>
      <c r="VC261" s="187"/>
      <c r="VD261" s="187"/>
      <c r="VE261" s="187"/>
      <c r="VF261" s="187"/>
      <c r="VG261" s="187"/>
      <c r="VH261" s="187"/>
      <c r="VI261" s="187"/>
      <c r="VJ261" s="187"/>
      <c r="VK261" s="187"/>
      <c r="VL261" s="187"/>
      <c r="VM261" s="187"/>
      <c r="VN261" s="187"/>
      <c r="VO261" s="187"/>
      <c r="VP261" s="187"/>
      <c r="VQ261" s="187"/>
      <c r="VR261" s="187"/>
      <c r="VS261" s="187"/>
      <c r="VT261" s="187"/>
      <c r="VU261" s="187"/>
      <c r="VV261" s="187"/>
      <c r="VW261" s="187"/>
      <c r="VX261" s="187"/>
      <c r="VY261" s="187"/>
      <c r="VZ261" s="187"/>
      <c r="WA261" s="187"/>
      <c r="WB261" s="187"/>
      <c r="WC261" s="187"/>
      <c r="WD261" s="187"/>
      <c r="WE261" s="187"/>
      <c r="WF261" s="187"/>
      <c r="WG261" s="187"/>
      <c r="WH261" s="187"/>
      <c r="WI261" s="187"/>
      <c r="WJ261" s="187"/>
      <c r="WK261" s="187"/>
      <c r="WL261" s="187"/>
      <c r="WM261" s="187"/>
      <c r="WN261" s="187"/>
      <c r="WO261" s="187"/>
      <c r="WP261" s="187"/>
      <c r="WQ261" s="187"/>
      <c r="WR261" s="187"/>
      <c r="WS261" s="187"/>
      <c r="WT261" s="187"/>
      <c r="WU261" s="187"/>
      <c r="WV261" s="187"/>
      <c r="WW261" s="187"/>
      <c r="WX261" s="187"/>
      <c r="WY261" s="187"/>
      <c r="WZ261" s="187"/>
      <c r="XA261" s="187"/>
      <c r="XB261" s="187"/>
      <c r="XC261" s="187"/>
      <c r="XD261" s="187"/>
      <c r="XE261" s="187"/>
      <c r="XF261" s="187"/>
      <c r="XG261" s="187"/>
      <c r="XH261" s="187"/>
      <c r="XI261" s="187"/>
      <c r="XJ261" s="187"/>
      <c r="XK261" s="187"/>
      <c r="XL261" s="187"/>
      <c r="XM261" s="187"/>
      <c r="XN261" s="187"/>
      <c r="XO261" s="187"/>
      <c r="XP261" s="187"/>
      <c r="XQ261" s="187"/>
      <c r="XR261" s="187"/>
      <c r="XS261" s="187"/>
      <c r="XT261" s="187"/>
      <c r="XU261" s="187"/>
      <c r="XV261" s="187"/>
      <c r="XW261" s="187"/>
      <c r="XX261" s="187"/>
      <c r="XY261" s="187"/>
      <c r="XZ261" s="187"/>
      <c r="YA261" s="187"/>
      <c r="YB261" s="187"/>
      <c r="YC261" s="187"/>
      <c r="YD261" s="187"/>
      <c r="YE261" s="187"/>
      <c r="YF261" s="187"/>
      <c r="YG261" s="187"/>
      <c r="YH261" s="187"/>
      <c r="YI261" s="187"/>
      <c r="YJ261" s="187"/>
      <c r="YK261" s="187"/>
      <c r="YL261" s="187"/>
      <c r="YM261" s="187"/>
      <c r="YN261" s="187"/>
      <c r="YO261" s="187"/>
      <c r="YP261" s="187"/>
      <c r="YQ261" s="187"/>
      <c r="YR261" s="187"/>
      <c r="YS261" s="187"/>
      <c r="YT261" s="187"/>
      <c r="YU261" s="187"/>
      <c r="YV261" s="187"/>
      <c r="YW261" s="187"/>
      <c r="YX261" s="187"/>
      <c r="YY261" s="187"/>
      <c r="YZ261" s="187"/>
      <c r="ZA261" s="187"/>
      <c r="ZB261" s="187"/>
      <c r="ZC261" s="187"/>
      <c r="ZD261" s="187"/>
      <c r="ZE261" s="187"/>
      <c r="ZF261" s="187"/>
      <c r="ZG261" s="187"/>
      <c r="ZH261" s="187"/>
      <c r="ZI261" s="187"/>
      <c r="ZJ261" s="187"/>
      <c r="ZK261" s="187"/>
      <c r="ZL261" s="187"/>
      <c r="ZM261" s="187"/>
      <c r="ZN261" s="187"/>
      <c r="ZO261" s="187"/>
      <c r="ZP261" s="187"/>
      <c r="ZQ261" s="187"/>
      <c r="ZR261" s="187"/>
      <c r="ZS261" s="187"/>
      <c r="ZT261" s="187"/>
      <c r="ZU261" s="187"/>
      <c r="ZV261" s="187"/>
      <c r="ZW261" s="187"/>
      <c r="ZX261" s="187"/>
      <c r="ZY261" s="187"/>
      <c r="ZZ261" s="187"/>
      <c r="AAA261" s="187"/>
      <c r="AAB261" s="187"/>
      <c r="AAC261" s="187"/>
      <c r="AAD261" s="187"/>
      <c r="AAE261" s="187"/>
      <c r="AAF261" s="187"/>
      <c r="AAG261" s="187"/>
      <c r="AAH261" s="187"/>
      <c r="AAI261" s="187"/>
      <c r="AAJ261" s="187"/>
      <c r="AAK261" s="187"/>
      <c r="AAL261" s="187"/>
      <c r="AAM261" s="187"/>
      <c r="AAN261" s="187"/>
      <c r="AAO261" s="187"/>
      <c r="AAP261" s="187"/>
      <c r="AAQ261" s="187"/>
      <c r="AAR261" s="187"/>
      <c r="AAS261" s="187"/>
      <c r="AAT261" s="187"/>
      <c r="AAU261" s="187"/>
      <c r="AAV261" s="187"/>
      <c r="AAW261" s="187"/>
      <c r="AAX261" s="187"/>
      <c r="AAY261" s="187"/>
      <c r="AAZ261" s="187"/>
      <c r="ABA261" s="187"/>
      <c r="ABB261" s="187"/>
      <c r="ABC261" s="187"/>
      <c r="ABD261" s="187"/>
      <c r="ABE261" s="187"/>
      <c r="ABF261" s="187"/>
      <c r="ABG261" s="187"/>
      <c r="ABH261" s="187"/>
      <c r="ABI261" s="187"/>
      <c r="ABJ261" s="187"/>
      <c r="ABK261" s="187"/>
      <c r="ABL261" s="187"/>
      <c r="ABM261" s="187"/>
      <c r="ABN261" s="187"/>
      <c r="ABO261" s="187"/>
      <c r="ABP261" s="187"/>
      <c r="ABQ261" s="187"/>
      <c r="ABR261" s="187"/>
      <c r="ABS261" s="187"/>
      <c r="ABT261" s="187"/>
      <c r="ABU261" s="187"/>
      <c r="ABV261" s="187"/>
      <c r="ABW261" s="187"/>
      <c r="ABX261" s="187"/>
      <c r="ABY261" s="187"/>
      <c r="ABZ261" s="187"/>
      <c r="ACA261" s="187"/>
      <c r="ACB261" s="187"/>
      <c r="ACC261" s="187"/>
      <c r="ACD261" s="187"/>
      <c r="ACE261" s="187"/>
      <c r="ACF261" s="187"/>
      <c r="ACG261" s="187"/>
      <c r="ACH261" s="187"/>
      <c r="ACI261" s="187"/>
      <c r="ACJ261" s="187"/>
      <c r="ACK261" s="187"/>
      <c r="ACL261" s="187"/>
      <c r="ACM261" s="187"/>
      <c r="ACN261" s="187"/>
      <c r="ACO261" s="187"/>
      <c r="ACP261" s="187"/>
      <c r="ACQ261" s="187"/>
      <c r="ACR261" s="187"/>
      <c r="ACS261" s="187"/>
      <c r="ACT261" s="187"/>
      <c r="ACU261" s="187"/>
      <c r="ACV261" s="187"/>
      <c r="ACW261" s="187"/>
      <c r="ACX261" s="187"/>
      <c r="ACY261" s="187"/>
      <c r="ACZ261" s="187"/>
      <c r="ADA261" s="187"/>
      <c r="ADB261" s="187"/>
      <c r="ADC261" s="187"/>
      <c r="ADD261" s="187"/>
      <c r="ADE261" s="187"/>
      <c r="ADF261" s="187"/>
      <c r="ADG261" s="187"/>
      <c r="ADH261" s="187"/>
      <c r="ADI261" s="187"/>
      <c r="ADJ261" s="187"/>
      <c r="ADK261" s="187"/>
      <c r="ADL261" s="187"/>
      <c r="ADM261" s="187"/>
      <c r="ADN261" s="187"/>
      <c r="ADO261" s="187"/>
      <c r="ADP261" s="187"/>
      <c r="ADQ261" s="187"/>
      <c r="ADR261" s="187"/>
      <c r="ADS261" s="187"/>
      <c r="ADT261" s="187"/>
      <c r="ADU261" s="187"/>
      <c r="ADV261" s="187"/>
      <c r="ADW261" s="187"/>
      <c r="ADX261" s="187"/>
      <c r="ADY261" s="187"/>
      <c r="ADZ261" s="187"/>
      <c r="AEA261" s="187"/>
      <c r="AEB261" s="187"/>
      <c r="AEC261" s="187"/>
      <c r="AED261" s="187"/>
      <c r="AEE261" s="187"/>
      <c r="AEF261" s="187"/>
      <c r="AEG261" s="187"/>
      <c r="AEH261" s="187"/>
      <c r="AEI261" s="187"/>
      <c r="AEJ261" s="187"/>
      <c r="AEK261" s="187"/>
      <c r="AEL261" s="187"/>
      <c r="AEM261" s="187"/>
      <c r="AEN261" s="187"/>
      <c r="AEO261" s="187"/>
      <c r="AEP261" s="187"/>
      <c r="AEQ261" s="187"/>
      <c r="AER261" s="187"/>
      <c r="AES261" s="187"/>
      <c r="AET261" s="187"/>
      <c r="AEU261" s="187"/>
      <c r="AEV261" s="187"/>
      <c r="AEW261" s="187"/>
      <c r="AEX261" s="187"/>
      <c r="AEY261" s="187"/>
      <c r="AEZ261" s="187"/>
      <c r="AFA261" s="187"/>
      <c r="AFB261" s="187"/>
      <c r="AFC261" s="187"/>
      <c r="AFD261" s="187"/>
      <c r="AFE261" s="187"/>
      <c r="AFF261" s="187"/>
      <c r="AFG261" s="187"/>
      <c r="AFH261" s="187"/>
      <c r="AFI261" s="187"/>
      <c r="AFJ261" s="187"/>
      <c r="AFK261" s="187"/>
      <c r="AFL261" s="187"/>
      <c r="AFM261" s="187"/>
      <c r="AFN261" s="187"/>
      <c r="AFO261" s="187"/>
      <c r="AFP261" s="187"/>
      <c r="AFQ261" s="187"/>
      <c r="AFR261" s="187"/>
      <c r="AFS261" s="187"/>
      <c r="AFT261" s="187"/>
      <c r="AFU261" s="187"/>
      <c r="AFV261" s="187"/>
      <c r="AFW261" s="187"/>
      <c r="AFX261" s="187"/>
      <c r="AFY261" s="187"/>
      <c r="AFZ261" s="187"/>
      <c r="AGA261" s="187"/>
      <c r="AGB261" s="187"/>
      <c r="AGC261" s="187"/>
      <c r="AGD261" s="187"/>
      <c r="AGE261" s="187"/>
      <c r="AGF261" s="187"/>
      <c r="AGG261" s="187"/>
      <c r="AGH261" s="187"/>
      <c r="AGI261" s="187"/>
      <c r="AGJ261" s="187"/>
      <c r="AGK261" s="187"/>
      <c r="AGL261" s="187"/>
      <c r="AGM261" s="187"/>
      <c r="AGN261" s="187"/>
      <c r="AGO261" s="187"/>
      <c r="AGP261" s="187"/>
      <c r="AGQ261" s="187"/>
      <c r="AGR261" s="187"/>
      <c r="AGS261" s="187"/>
      <c r="AGT261" s="187"/>
      <c r="AGU261" s="187"/>
      <c r="AGV261" s="187"/>
      <c r="AGW261" s="187"/>
      <c r="AGX261" s="187"/>
      <c r="AGY261" s="187"/>
      <c r="AGZ261" s="187"/>
      <c r="AHA261" s="187"/>
      <c r="AHB261" s="187"/>
      <c r="AHC261" s="187"/>
      <c r="AHD261" s="187"/>
      <c r="AHE261" s="187"/>
      <c r="AHF261" s="187"/>
      <c r="AHG261" s="187"/>
      <c r="AHH261" s="187"/>
      <c r="AHI261" s="187"/>
      <c r="AHJ261" s="187"/>
      <c r="AHK261" s="187"/>
      <c r="AHL261" s="187"/>
      <c r="AHM261" s="187"/>
      <c r="AHN261" s="187"/>
      <c r="AHO261" s="187"/>
      <c r="AHP261" s="187"/>
      <c r="AHQ261" s="187"/>
      <c r="AHR261" s="187"/>
      <c r="AHS261" s="187"/>
      <c r="AHT261" s="187"/>
      <c r="AHU261" s="187"/>
      <c r="AHV261" s="187"/>
      <c r="AHW261" s="187"/>
      <c r="AHX261" s="187"/>
      <c r="AHY261" s="187"/>
      <c r="AHZ261" s="187"/>
      <c r="AIA261" s="187"/>
      <c r="AIB261" s="187"/>
      <c r="AIC261" s="187"/>
      <c r="AID261" s="187"/>
      <c r="AIE261" s="187"/>
      <c r="AIF261" s="187"/>
      <c r="AIG261" s="187"/>
      <c r="AIH261" s="187"/>
      <c r="AII261" s="187"/>
      <c r="AIJ261" s="187"/>
      <c r="AIK261" s="187"/>
      <c r="AIL261" s="187"/>
      <c r="AIM261" s="187"/>
      <c r="AIN261" s="187"/>
      <c r="AIO261" s="187"/>
      <c r="AIP261" s="187"/>
      <c r="AIQ261" s="187"/>
      <c r="AIR261" s="187"/>
      <c r="AIS261" s="187"/>
      <c r="AIT261" s="187"/>
      <c r="AIU261" s="187"/>
      <c r="AIV261" s="187"/>
      <c r="AIW261" s="187"/>
      <c r="AIX261" s="187"/>
      <c r="AIY261" s="187"/>
      <c r="AIZ261" s="187"/>
      <c r="AJA261" s="187"/>
      <c r="AJB261" s="187"/>
      <c r="AJC261" s="187"/>
      <c r="AJD261" s="187"/>
      <c r="AJE261" s="187"/>
      <c r="AJF261" s="187"/>
      <c r="AJG261" s="187"/>
      <c r="AJH261" s="187"/>
      <c r="AJI261" s="187"/>
      <c r="AJJ261" s="187"/>
      <c r="AJK261" s="187"/>
      <c r="AJL261" s="187"/>
      <c r="AJM261" s="187"/>
      <c r="AJN261" s="187"/>
      <c r="AJO261" s="187"/>
      <c r="AJP261" s="187"/>
      <c r="AJQ261" s="187"/>
      <c r="AJR261" s="187"/>
      <c r="AJS261" s="187"/>
      <c r="AJT261" s="187"/>
      <c r="AJU261" s="187"/>
      <c r="AJV261" s="187"/>
      <c r="AJW261" s="187"/>
      <c r="AJX261" s="187"/>
      <c r="AJY261" s="187"/>
      <c r="AJZ261" s="187"/>
      <c r="AKA261" s="187"/>
      <c r="AKB261" s="187"/>
      <c r="AKC261" s="187"/>
      <c r="AKD261" s="187"/>
      <c r="AKE261" s="187"/>
      <c r="AKF261" s="187"/>
      <c r="AKG261" s="187"/>
      <c r="AKH261" s="187"/>
      <c r="AKI261" s="187"/>
      <c r="AKJ261" s="187"/>
      <c r="AKK261" s="187"/>
      <c r="AKL261" s="187"/>
      <c r="AKM261" s="187"/>
      <c r="AKN261" s="187"/>
      <c r="AKO261" s="187"/>
      <c r="AKP261" s="187"/>
      <c r="AKQ261" s="187"/>
      <c r="AKR261" s="187"/>
      <c r="AKS261" s="187"/>
      <c r="AKT261" s="187"/>
      <c r="AKU261" s="187"/>
      <c r="AKV261" s="187"/>
      <c r="AKW261" s="187"/>
      <c r="AKX261" s="187"/>
      <c r="AKY261" s="187"/>
      <c r="AKZ261" s="187"/>
      <c r="ALA261" s="187"/>
      <c r="ALB261" s="187"/>
      <c r="ALC261" s="187"/>
      <c r="ALD261" s="187"/>
      <c r="ALE261" s="187"/>
      <c r="ALF261" s="187"/>
      <c r="ALG261" s="187"/>
      <c r="ALH261" s="187"/>
      <c r="ALI261" s="187"/>
      <c r="ALJ261" s="187"/>
      <c r="ALK261" s="187"/>
      <c r="ALL261" s="187"/>
      <c r="ALM261" s="187"/>
      <c r="ALN261" s="187"/>
      <c r="ALO261" s="187"/>
      <c r="ALP261" s="187"/>
      <c r="ALQ261" s="187"/>
      <c r="ALR261" s="187"/>
      <c r="ALS261" s="187"/>
      <c r="ALT261" s="187"/>
      <c r="ALU261" s="187"/>
      <c r="ALV261" s="187"/>
      <c r="ALW261" s="187"/>
      <c r="ALX261" s="187"/>
      <c r="ALY261" s="187"/>
      <c r="ALZ261" s="187"/>
      <c r="AMA261" s="187"/>
      <c r="AMB261" s="187"/>
      <c r="AMC261" s="187"/>
      <c r="AMD261" s="187"/>
      <c r="AME261" s="187"/>
      <c r="AMF261" s="187"/>
      <c r="AMG261" s="187"/>
      <c r="AMH261" s="187"/>
      <c r="AMI261" s="187"/>
      <c r="AMJ261" s="187"/>
      <c r="AMK261" s="187"/>
      <c r="AML261" s="187"/>
      <c r="AMM261" s="187"/>
      <c r="AMN261" s="187"/>
      <c r="AMO261" s="187"/>
      <c r="AMP261" s="187"/>
      <c r="AMQ261" s="187"/>
      <c r="AMR261" s="187"/>
      <c r="AMS261" s="187"/>
      <c r="AMT261" s="187"/>
      <c r="AMU261" s="187"/>
      <c r="AMV261" s="187"/>
      <c r="AMW261" s="187"/>
      <c r="AMX261" s="187"/>
      <c r="AMY261" s="187"/>
      <c r="AMZ261" s="187"/>
      <c r="ANA261" s="187"/>
      <c r="ANB261" s="187"/>
      <c r="ANC261" s="187"/>
      <c r="AND261" s="187"/>
      <c r="ANE261" s="187"/>
      <c r="ANF261" s="187"/>
      <c r="ANG261" s="187"/>
      <c r="ANH261" s="187"/>
      <c r="ANI261" s="187"/>
      <c r="ANJ261" s="187"/>
      <c r="ANK261" s="187"/>
      <c r="ANL261" s="187"/>
      <c r="ANM261" s="187"/>
      <c r="ANN261" s="187"/>
      <c r="ANO261" s="187"/>
      <c r="ANP261" s="187"/>
      <c r="ANQ261" s="187"/>
      <c r="ANR261" s="187"/>
      <c r="ANS261" s="187"/>
      <c r="ANT261" s="187"/>
      <c r="ANU261" s="187"/>
      <c r="ANV261" s="187"/>
      <c r="ANW261" s="187"/>
      <c r="ANX261" s="187"/>
      <c r="ANY261" s="187"/>
      <c r="ANZ261" s="187"/>
      <c r="AOA261" s="187"/>
      <c r="AOB261" s="187"/>
      <c r="AOC261" s="187"/>
      <c r="AOD261" s="187"/>
      <c r="AOE261" s="187"/>
      <c r="AOF261" s="187"/>
      <c r="AOG261" s="187"/>
      <c r="AOH261" s="187"/>
      <c r="AOI261" s="187"/>
      <c r="AOJ261" s="187"/>
      <c r="AOK261" s="187"/>
      <c r="AOL261" s="187"/>
      <c r="AOM261" s="187"/>
      <c r="AON261" s="187"/>
      <c r="AOO261" s="187"/>
      <c r="AOP261" s="187"/>
      <c r="AOQ261" s="187"/>
      <c r="AOR261" s="187"/>
      <c r="AOS261" s="187"/>
      <c r="AOT261" s="187"/>
      <c r="AOU261" s="187"/>
      <c r="AOV261" s="187"/>
      <c r="AOW261" s="187"/>
      <c r="AOX261" s="187"/>
      <c r="AOY261" s="187"/>
      <c r="AOZ261" s="187"/>
      <c r="APA261" s="187"/>
      <c r="APB261" s="187"/>
      <c r="APC261" s="187"/>
      <c r="APD261" s="187"/>
      <c r="APE261" s="187"/>
      <c r="APF261" s="187"/>
      <c r="APG261" s="187"/>
      <c r="APH261" s="187"/>
      <c r="API261" s="187"/>
      <c r="APJ261" s="187"/>
      <c r="APK261" s="187"/>
      <c r="APL261" s="187"/>
      <c r="APM261" s="187"/>
      <c r="APN261" s="187"/>
      <c r="APO261" s="187"/>
      <c r="APP261" s="187"/>
      <c r="APQ261" s="187"/>
      <c r="APR261" s="187"/>
      <c r="APS261" s="187"/>
      <c r="APT261" s="187"/>
      <c r="APU261" s="187"/>
      <c r="APV261" s="187"/>
      <c r="APW261" s="187"/>
      <c r="APX261" s="187"/>
      <c r="APY261" s="187"/>
      <c r="APZ261" s="187"/>
      <c r="AQA261" s="187"/>
      <c r="AQB261" s="187"/>
      <c r="AQC261" s="187"/>
      <c r="AQD261" s="187"/>
      <c r="AQE261" s="187"/>
      <c r="AQF261" s="187"/>
      <c r="AQG261" s="187"/>
      <c r="AQH261" s="187"/>
      <c r="AQI261" s="187"/>
      <c r="AQJ261" s="187"/>
      <c r="AQK261" s="187"/>
      <c r="AQL261" s="187"/>
      <c r="AQM261" s="187"/>
      <c r="AQN261" s="187"/>
      <c r="AQO261" s="187"/>
      <c r="AQP261" s="187"/>
      <c r="AQQ261" s="187"/>
      <c r="AQR261" s="187"/>
      <c r="AQS261" s="187"/>
      <c r="AQT261" s="187"/>
      <c r="AQU261" s="187"/>
      <c r="AQV261" s="187"/>
      <c r="AQW261" s="187"/>
      <c r="AQX261" s="187"/>
      <c r="AQY261" s="187"/>
      <c r="AQZ261" s="187"/>
      <c r="ARA261" s="187"/>
      <c r="ARB261" s="187"/>
      <c r="ARC261" s="187"/>
      <c r="ARD261" s="187"/>
      <c r="ARE261" s="187"/>
      <c r="ARF261" s="187"/>
      <c r="ARG261" s="187"/>
      <c r="ARH261" s="187"/>
      <c r="ARI261" s="187"/>
      <c r="ARJ261" s="187"/>
      <c r="ARK261" s="187"/>
      <c r="ARL261" s="187"/>
      <c r="ARM261" s="187"/>
      <c r="ARN261" s="187"/>
      <c r="ARO261" s="187"/>
      <c r="ARP261" s="187"/>
      <c r="ARQ261" s="187"/>
      <c r="ARR261" s="187"/>
      <c r="ARS261" s="187"/>
      <c r="ART261" s="187"/>
      <c r="ARU261" s="187"/>
      <c r="ARV261" s="187"/>
      <c r="ARW261" s="187"/>
      <c r="ARX261" s="187"/>
      <c r="ARY261" s="187"/>
      <c r="ARZ261" s="187"/>
      <c r="ASA261" s="187"/>
      <c r="ASB261" s="187"/>
      <c r="ASC261" s="187"/>
      <c r="ASD261" s="187"/>
      <c r="ASE261" s="187"/>
      <c r="ASF261" s="187"/>
      <c r="ASG261" s="187"/>
      <c r="ASH261" s="187"/>
      <c r="ASI261" s="187"/>
      <c r="ASJ261" s="187"/>
      <c r="ASK261" s="187"/>
      <c r="ASL261" s="187"/>
      <c r="ASM261" s="187"/>
      <c r="ASN261" s="187"/>
      <c r="ASO261" s="187"/>
      <c r="ASP261" s="187"/>
      <c r="ASQ261" s="187"/>
      <c r="ASR261" s="187"/>
      <c r="ASS261" s="187"/>
      <c r="AST261" s="187"/>
      <c r="ASU261" s="187"/>
      <c r="ASV261" s="187"/>
      <c r="ASW261" s="187"/>
      <c r="ASX261" s="187"/>
      <c r="ASY261" s="187"/>
      <c r="ASZ261" s="187"/>
      <c r="ATA261" s="187"/>
      <c r="ATB261" s="187"/>
      <c r="ATC261" s="187"/>
      <c r="ATD261" s="187"/>
      <c r="ATE261" s="187"/>
      <c r="ATF261" s="187"/>
      <c r="ATG261" s="187"/>
      <c r="ATH261" s="187"/>
      <c r="ATI261" s="187"/>
      <c r="ATJ261" s="187"/>
      <c r="ATK261" s="187"/>
      <c r="ATL261" s="187"/>
      <c r="ATM261" s="187"/>
      <c r="ATN261" s="187"/>
      <c r="ATO261" s="187"/>
      <c r="ATP261" s="187"/>
      <c r="ATQ261" s="187"/>
      <c r="ATR261" s="187"/>
      <c r="ATS261" s="187"/>
      <c r="ATT261" s="187"/>
      <c r="ATU261" s="187"/>
      <c r="ATV261" s="187"/>
      <c r="ATW261" s="187"/>
      <c r="ATX261" s="187"/>
      <c r="ATY261" s="187"/>
      <c r="ATZ261" s="187"/>
      <c r="AUA261" s="187"/>
      <c r="AUB261" s="187"/>
      <c r="AUC261" s="187"/>
      <c r="AUD261" s="187"/>
      <c r="AUE261" s="187"/>
      <c r="AUF261" s="187"/>
      <c r="AUG261" s="187"/>
      <c r="AUH261" s="187"/>
      <c r="AUI261" s="187"/>
      <c r="AUJ261" s="187"/>
      <c r="AUK261" s="187"/>
      <c r="AUL261" s="187"/>
      <c r="AUM261" s="187"/>
      <c r="AUN261" s="187"/>
      <c r="AUO261" s="187"/>
      <c r="AUP261" s="187"/>
      <c r="AUQ261" s="187"/>
      <c r="AUR261" s="187"/>
      <c r="AUS261" s="187"/>
      <c r="AUT261" s="187"/>
      <c r="AUU261" s="187"/>
      <c r="AUV261" s="187"/>
      <c r="AUW261" s="187"/>
      <c r="AUX261" s="187"/>
      <c r="AUY261" s="187"/>
      <c r="AUZ261" s="187"/>
      <c r="AVA261" s="187"/>
      <c r="AVB261" s="187"/>
      <c r="AVC261" s="187"/>
      <c r="AVD261" s="187"/>
      <c r="AVE261" s="187"/>
      <c r="AVF261" s="187"/>
      <c r="AVG261" s="187"/>
      <c r="AVH261" s="187"/>
      <c r="AVI261" s="187"/>
      <c r="AVJ261" s="187"/>
      <c r="AVK261" s="187"/>
      <c r="AVL261" s="187"/>
      <c r="AVM261" s="187"/>
      <c r="AVN261" s="187"/>
      <c r="AVO261" s="187"/>
      <c r="AVP261" s="187"/>
      <c r="AVQ261" s="187"/>
      <c r="AVR261" s="187"/>
      <c r="AVS261" s="187"/>
      <c r="AVT261" s="187"/>
      <c r="AVU261" s="187"/>
      <c r="AVV261" s="187"/>
      <c r="AVW261" s="187"/>
      <c r="AVX261" s="187"/>
      <c r="AVY261" s="187"/>
      <c r="AVZ261" s="187"/>
      <c r="AWA261" s="187"/>
      <c r="AWB261" s="187"/>
      <c r="AWC261" s="187"/>
      <c r="AWD261" s="187"/>
      <c r="AWE261" s="187"/>
      <c r="AWF261" s="187"/>
      <c r="AWG261" s="187"/>
      <c r="AWH261" s="187"/>
      <c r="AWI261" s="187"/>
      <c r="AWJ261" s="187"/>
      <c r="AWK261" s="187"/>
      <c r="AWL261" s="187"/>
      <c r="AWM261" s="187"/>
      <c r="AWN261" s="187"/>
      <c r="AWO261" s="187"/>
      <c r="AWP261" s="187"/>
      <c r="AWQ261" s="187"/>
      <c r="AWR261" s="187"/>
      <c r="AWS261" s="187"/>
      <c r="AWT261" s="187"/>
      <c r="AWU261" s="187"/>
      <c r="AWV261" s="187"/>
      <c r="AWW261" s="187"/>
      <c r="AWX261" s="187"/>
      <c r="AWY261" s="187"/>
      <c r="AWZ261" s="187"/>
      <c r="AXA261" s="187"/>
      <c r="AXB261" s="187"/>
      <c r="AXC261" s="187"/>
      <c r="AXD261" s="187"/>
      <c r="AXE261" s="187"/>
      <c r="AXF261" s="187"/>
      <c r="AXG261" s="187"/>
      <c r="AXH261" s="187"/>
      <c r="AXI261" s="187"/>
      <c r="AXJ261" s="187"/>
      <c r="AXK261" s="187"/>
      <c r="AXL261" s="187"/>
      <c r="AXM261" s="187"/>
      <c r="AXN261" s="187"/>
      <c r="AXO261" s="187"/>
      <c r="AXP261" s="187"/>
      <c r="AXQ261" s="187"/>
      <c r="AXR261" s="187"/>
      <c r="AXS261" s="187"/>
      <c r="AXT261" s="187"/>
      <c r="AXU261" s="187"/>
      <c r="AXV261" s="187"/>
      <c r="AXW261" s="187"/>
      <c r="AXX261" s="187"/>
      <c r="AXY261" s="187"/>
      <c r="AXZ261" s="187"/>
      <c r="AYA261" s="187"/>
      <c r="AYB261" s="187"/>
      <c r="AYC261" s="187"/>
      <c r="AYD261" s="187"/>
      <c r="AYE261" s="187"/>
      <c r="AYF261" s="187"/>
      <c r="AYG261" s="187"/>
      <c r="AYH261" s="187"/>
      <c r="AYI261" s="187"/>
      <c r="AYJ261" s="187"/>
      <c r="AYK261" s="187"/>
      <c r="AYL261" s="187"/>
      <c r="AYM261" s="187"/>
      <c r="AYN261" s="187"/>
      <c r="AYO261" s="187"/>
      <c r="AYP261" s="187"/>
      <c r="AYQ261" s="187"/>
      <c r="AYR261" s="187"/>
      <c r="AYS261" s="187"/>
      <c r="AYT261" s="187"/>
      <c r="AYU261" s="187"/>
      <c r="AYV261" s="187"/>
      <c r="AYW261" s="187"/>
      <c r="AYX261" s="187"/>
      <c r="AYY261" s="187"/>
      <c r="AYZ261" s="187"/>
      <c r="AZA261" s="187"/>
      <c r="AZB261" s="187"/>
      <c r="AZC261" s="187"/>
      <c r="AZD261" s="187"/>
      <c r="AZE261" s="187"/>
      <c r="AZF261" s="187"/>
      <c r="AZG261" s="187"/>
      <c r="AZH261" s="187"/>
      <c r="AZI261" s="187"/>
      <c r="AZJ261" s="187"/>
      <c r="AZK261" s="187"/>
      <c r="AZL261" s="187"/>
      <c r="AZM261" s="187"/>
      <c r="AZN261" s="187"/>
      <c r="AZO261" s="187"/>
      <c r="AZP261" s="187"/>
      <c r="AZQ261" s="187"/>
      <c r="AZR261" s="187"/>
      <c r="AZS261" s="187"/>
      <c r="AZT261" s="187"/>
      <c r="AZU261" s="187"/>
      <c r="AZV261" s="187"/>
      <c r="AZW261" s="187"/>
      <c r="AZX261" s="187"/>
      <c r="AZY261" s="187"/>
      <c r="AZZ261" s="187"/>
      <c r="BAA261" s="187"/>
      <c r="BAB261" s="187"/>
      <c r="BAC261" s="187"/>
      <c r="BAD261" s="187"/>
      <c r="BAE261" s="187"/>
      <c r="BAF261" s="187"/>
      <c r="BAG261" s="187"/>
      <c r="BAH261" s="187"/>
      <c r="BAI261" s="187"/>
      <c r="BAJ261" s="187"/>
      <c r="BAK261" s="187"/>
      <c r="BAL261" s="187"/>
      <c r="BAM261" s="187"/>
      <c r="BAN261" s="187"/>
      <c r="BAO261" s="187"/>
      <c r="BAP261" s="187"/>
      <c r="BAQ261" s="187"/>
      <c r="BAR261" s="187"/>
      <c r="BAS261" s="187"/>
      <c r="BAT261" s="187"/>
      <c r="BAU261" s="187"/>
      <c r="BAV261" s="187"/>
      <c r="BAW261" s="187"/>
      <c r="BAX261" s="187"/>
      <c r="BAY261" s="187"/>
      <c r="BAZ261" s="187"/>
      <c r="BBA261" s="187"/>
      <c r="BBB261" s="187"/>
      <c r="BBC261" s="187"/>
      <c r="BBD261" s="187"/>
      <c r="BBE261" s="187"/>
      <c r="BBF261" s="187"/>
      <c r="BBG261" s="187"/>
      <c r="BBH261" s="187"/>
      <c r="BBI261" s="187"/>
      <c r="BBJ261" s="187"/>
      <c r="BBK261" s="187"/>
      <c r="BBL261" s="187"/>
      <c r="BBM261" s="187"/>
      <c r="BBN261" s="187"/>
      <c r="BBO261" s="187"/>
      <c r="BBP261" s="187"/>
      <c r="BBQ261" s="187"/>
      <c r="BBR261" s="187"/>
      <c r="BBS261" s="187"/>
      <c r="BBT261" s="187"/>
      <c r="BBU261" s="187"/>
      <c r="BBV261" s="187"/>
      <c r="BBW261" s="187"/>
      <c r="BBX261" s="187"/>
      <c r="BBY261" s="187"/>
      <c r="BBZ261" s="187"/>
      <c r="BCA261" s="187"/>
      <c r="BCB261" s="187"/>
      <c r="BCC261" s="187"/>
      <c r="BCD261" s="187"/>
      <c r="BCE261" s="187"/>
      <c r="BCF261" s="187"/>
      <c r="BCG261" s="187"/>
      <c r="BCH261" s="187"/>
      <c r="BCI261" s="187"/>
      <c r="BCJ261" s="187"/>
      <c r="BCK261" s="187"/>
      <c r="BCL261" s="187"/>
      <c r="BCM261" s="187"/>
      <c r="BCN261" s="187"/>
      <c r="BCO261" s="187"/>
      <c r="BCP261" s="187"/>
      <c r="BCQ261" s="187"/>
      <c r="BCR261" s="187"/>
      <c r="BCS261" s="187"/>
      <c r="BCT261" s="187"/>
      <c r="BCU261" s="187"/>
      <c r="BCV261" s="187"/>
      <c r="BCW261" s="187"/>
      <c r="BCX261" s="187"/>
      <c r="BCY261" s="187"/>
      <c r="BCZ261" s="187"/>
      <c r="BDA261" s="187"/>
      <c r="BDB261" s="187"/>
      <c r="BDC261" s="187"/>
      <c r="BDD261" s="187"/>
      <c r="BDE261" s="187"/>
      <c r="BDF261" s="187"/>
      <c r="BDG261" s="187"/>
      <c r="BDH261" s="187"/>
      <c r="BDI261" s="187"/>
      <c r="BDJ261" s="187"/>
      <c r="BDK261" s="187"/>
      <c r="BDL261" s="187"/>
      <c r="BDM261" s="187"/>
      <c r="BDN261" s="187"/>
      <c r="BDO261" s="187"/>
      <c r="BDP261" s="187"/>
      <c r="BDQ261" s="187"/>
      <c r="BDR261" s="187"/>
      <c r="BDS261" s="187"/>
      <c r="BDT261" s="187"/>
      <c r="BDU261" s="187"/>
      <c r="BDV261" s="187"/>
      <c r="BDW261" s="187"/>
      <c r="BDX261" s="187"/>
      <c r="BDY261" s="187"/>
      <c r="BDZ261" s="187"/>
      <c r="BEA261" s="187"/>
      <c r="BEB261" s="187"/>
      <c r="BEC261" s="187"/>
      <c r="BED261" s="187"/>
      <c r="BEE261" s="187"/>
      <c r="BEF261" s="187"/>
      <c r="BEG261" s="187"/>
      <c r="BEH261" s="187"/>
      <c r="BEI261" s="187"/>
      <c r="BEJ261" s="187"/>
      <c r="BEK261" s="187"/>
      <c r="BEL261" s="187"/>
      <c r="BEM261" s="187"/>
      <c r="BEN261" s="187"/>
      <c r="BEO261" s="187"/>
      <c r="BEP261" s="187"/>
      <c r="BEQ261" s="187"/>
      <c r="BER261" s="187"/>
      <c r="BES261" s="187"/>
      <c r="BET261" s="187"/>
      <c r="BEU261" s="187"/>
      <c r="BEV261" s="187"/>
      <c r="BEW261" s="187"/>
      <c r="BEX261" s="187"/>
      <c r="BEY261" s="187"/>
      <c r="BEZ261" s="187"/>
      <c r="BFA261" s="187"/>
      <c r="BFB261" s="187"/>
      <c r="BFC261" s="187"/>
      <c r="BFD261" s="187"/>
      <c r="BFE261" s="187"/>
      <c r="BFF261" s="187"/>
      <c r="BFG261" s="187"/>
      <c r="BFH261" s="187"/>
      <c r="BFI261" s="187"/>
      <c r="BFJ261" s="187"/>
      <c r="BFK261" s="187"/>
      <c r="BFL261" s="187"/>
      <c r="BFM261" s="187"/>
      <c r="BFN261" s="187"/>
      <c r="BFO261" s="187"/>
      <c r="BFP261" s="187"/>
      <c r="BFQ261" s="187"/>
      <c r="BFR261" s="187"/>
      <c r="BFS261" s="187"/>
      <c r="BFT261" s="187"/>
      <c r="BFU261" s="187"/>
      <c r="BFV261" s="187"/>
      <c r="BFW261" s="187"/>
      <c r="BFX261" s="187"/>
      <c r="BFY261" s="187"/>
      <c r="BFZ261" s="187"/>
      <c r="BGA261" s="187"/>
      <c r="BGB261" s="187"/>
      <c r="BGC261" s="187"/>
      <c r="BGD261" s="187"/>
      <c r="BGE261" s="187"/>
      <c r="BGF261" s="187"/>
      <c r="BGG261" s="187"/>
      <c r="BGH261" s="187"/>
      <c r="BGI261" s="187"/>
      <c r="BGJ261" s="187"/>
      <c r="BGK261" s="187"/>
      <c r="BGL261" s="187"/>
      <c r="BGM261" s="187"/>
      <c r="BGN261" s="187"/>
      <c r="BGO261" s="187"/>
      <c r="BGP261" s="187"/>
      <c r="BGQ261" s="187"/>
      <c r="BGR261" s="187"/>
      <c r="BGS261" s="187"/>
      <c r="BGT261" s="187"/>
      <c r="BGU261" s="187"/>
      <c r="BGV261" s="187"/>
      <c r="BGW261" s="187"/>
      <c r="BGX261" s="187"/>
      <c r="BGY261" s="187"/>
      <c r="BGZ261" s="187"/>
      <c r="BHA261" s="187"/>
      <c r="BHB261" s="187"/>
      <c r="BHC261" s="187"/>
      <c r="BHD261" s="187"/>
      <c r="BHE261" s="187"/>
      <c r="BHF261" s="187"/>
      <c r="BHG261" s="187"/>
      <c r="BHH261" s="187"/>
      <c r="BHI261" s="187"/>
      <c r="BHJ261" s="187"/>
      <c r="BHK261" s="187"/>
      <c r="BHL261" s="187"/>
      <c r="BHM261" s="187"/>
      <c r="BHN261" s="187"/>
      <c r="BHO261" s="187"/>
      <c r="BHP261" s="187"/>
      <c r="BHQ261" s="187"/>
      <c r="BHR261" s="187"/>
      <c r="BHS261" s="187"/>
      <c r="BHT261" s="187"/>
      <c r="BHU261" s="187"/>
      <c r="BHV261" s="187"/>
      <c r="BHW261" s="187"/>
      <c r="BHX261" s="187"/>
      <c r="BHY261" s="187"/>
      <c r="BHZ261" s="187"/>
      <c r="BIA261" s="187"/>
      <c r="BIB261" s="187"/>
      <c r="BIC261" s="187"/>
      <c r="BID261" s="187"/>
      <c r="BIE261" s="187"/>
      <c r="BIF261" s="187"/>
      <c r="BIG261" s="187"/>
      <c r="BIH261" s="187"/>
      <c r="BII261" s="187"/>
      <c r="BIJ261" s="187"/>
      <c r="BIK261" s="187"/>
      <c r="BIL261" s="187"/>
      <c r="BIM261" s="187"/>
      <c r="BIN261" s="187"/>
      <c r="BIO261" s="187"/>
      <c r="BIP261" s="187"/>
      <c r="BIQ261" s="187"/>
      <c r="BIR261" s="187"/>
      <c r="BIS261" s="187"/>
      <c r="BIT261" s="187"/>
      <c r="BIU261" s="187"/>
      <c r="BIV261" s="187"/>
      <c r="BIW261" s="187"/>
      <c r="BIX261" s="187"/>
      <c r="BIY261" s="187"/>
      <c r="BIZ261" s="187"/>
      <c r="BJA261" s="187"/>
      <c r="BJB261" s="187"/>
      <c r="BJC261" s="187"/>
      <c r="BJD261" s="187"/>
      <c r="BJE261" s="187"/>
      <c r="BJF261" s="187"/>
      <c r="BJG261" s="187"/>
      <c r="BJH261" s="187"/>
      <c r="BJI261" s="187"/>
      <c r="BJJ261" s="187"/>
      <c r="BJK261" s="187"/>
      <c r="BJL261" s="187"/>
      <c r="BJM261" s="187"/>
      <c r="BJN261" s="187"/>
      <c r="BJO261" s="187"/>
      <c r="BJP261" s="187"/>
      <c r="BJQ261" s="187"/>
      <c r="BJR261" s="187"/>
      <c r="BJS261" s="187"/>
      <c r="BJT261" s="187"/>
      <c r="BJU261" s="187"/>
      <c r="BJV261" s="187"/>
      <c r="BJW261" s="187"/>
      <c r="BJX261" s="187"/>
      <c r="BJY261" s="187"/>
      <c r="BJZ261" s="187"/>
      <c r="BKA261" s="187"/>
      <c r="BKB261" s="187"/>
      <c r="BKC261" s="187"/>
      <c r="BKD261" s="187"/>
      <c r="BKE261" s="187"/>
      <c r="BKF261" s="187"/>
      <c r="BKG261" s="187"/>
      <c r="BKH261" s="187"/>
      <c r="BKI261" s="187"/>
      <c r="BKJ261" s="187"/>
      <c r="BKK261" s="187"/>
      <c r="BKL261" s="187"/>
      <c r="BKM261" s="187"/>
      <c r="BKN261" s="187"/>
      <c r="BKO261" s="187"/>
      <c r="BKP261" s="187"/>
      <c r="BKQ261" s="187"/>
      <c r="BKR261" s="187"/>
      <c r="BKS261" s="187"/>
      <c r="BKT261" s="187"/>
      <c r="BKU261" s="187"/>
      <c r="BKV261" s="187"/>
      <c r="BKW261" s="187"/>
      <c r="BKX261" s="187"/>
      <c r="BKY261" s="187"/>
      <c r="BKZ261" s="187"/>
      <c r="BLA261" s="187"/>
      <c r="BLB261" s="187"/>
      <c r="BLC261" s="187"/>
      <c r="BLD261" s="187"/>
      <c r="BLE261" s="187"/>
      <c r="BLF261" s="187"/>
      <c r="BLG261" s="187"/>
      <c r="BLH261" s="187"/>
      <c r="BLI261" s="187"/>
      <c r="BLJ261" s="187"/>
      <c r="BLK261" s="187"/>
      <c r="BLL261" s="187"/>
      <c r="BLM261" s="187"/>
      <c r="BLN261" s="187"/>
      <c r="BLO261" s="187"/>
      <c r="BLP261" s="187"/>
      <c r="BLQ261" s="187"/>
      <c r="BLR261" s="187"/>
      <c r="BLS261" s="187"/>
      <c r="BLT261" s="187"/>
      <c r="BLU261" s="187"/>
      <c r="BLV261" s="187"/>
      <c r="BLW261" s="187"/>
      <c r="BLX261" s="187"/>
      <c r="BLY261" s="187"/>
      <c r="BLZ261" s="187"/>
      <c r="BMA261" s="187"/>
      <c r="BMB261" s="187"/>
      <c r="BMC261" s="187"/>
      <c r="BMD261" s="187"/>
      <c r="BME261" s="187"/>
      <c r="BMF261" s="187"/>
      <c r="BMG261" s="187"/>
      <c r="BMH261" s="187"/>
      <c r="BMI261" s="187"/>
      <c r="BMJ261" s="187"/>
      <c r="BMK261" s="187"/>
      <c r="BML261" s="187"/>
      <c r="BMM261" s="187"/>
      <c r="BMN261" s="187"/>
      <c r="BMO261" s="187"/>
      <c r="BMP261" s="187"/>
      <c r="BMQ261" s="187"/>
      <c r="BMR261" s="187"/>
      <c r="BMS261" s="187"/>
      <c r="BMT261" s="187"/>
      <c r="BMU261" s="187"/>
      <c r="BMV261" s="187"/>
      <c r="BMW261" s="187"/>
      <c r="BMX261" s="187"/>
      <c r="BMY261" s="187"/>
      <c r="BMZ261" s="187"/>
      <c r="BNA261" s="187"/>
      <c r="BNB261" s="187"/>
      <c r="BNC261" s="187"/>
      <c r="BND261" s="187"/>
      <c r="BNE261" s="187"/>
      <c r="BNF261" s="187"/>
      <c r="BNG261" s="187"/>
      <c r="BNH261" s="187"/>
      <c r="BNI261" s="187"/>
      <c r="BNJ261" s="187"/>
      <c r="BNK261" s="187"/>
      <c r="BNL261" s="187"/>
      <c r="BNM261" s="187"/>
      <c r="BNN261" s="187"/>
      <c r="BNO261" s="187"/>
      <c r="BNP261" s="187"/>
      <c r="BNQ261" s="187"/>
      <c r="BNR261" s="187"/>
      <c r="BNS261" s="187"/>
      <c r="BNT261" s="187"/>
      <c r="BNU261" s="187"/>
      <c r="BNV261" s="187"/>
      <c r="BNW261" s="187"/>
      <c r="BNX261" s="187"/>
      <c r="BNY261" s="187"/>
      <c r="BNZ261" s="187"/>
      <c r="BOA261" s="187"/>
      <c r="BOB261" s="187"/>
      <c r="BOC261" s="187"/>
      <c r="BOD261" s="187"/>
      <c r="BOE261" s="187"/>
      <c r="BOF261" s="187"/>
      <c r="BOG261" s="187"/>
      <c r="BOH261" s="187"/>
      <c r="BOI261" s="187"/>
      <c r="BOJ261" s="187"/>
      <c r="BOK261" s="187"/>
      <c r="BOL261" s="187"/>
      <c r="BOM261" s="187"/>
      <c r="BON261" s="187"/>
      <c r="BOO261" s="187"/>
      <c r="BOP261" s="187"/>
      <c r="BOQ261" s="187"/>
      <c r="BOR261" s="187"/>
      <c r="BOS261" s="187"/>
      <c r="BOT261" s="187"/>
      <c r="BOU261" s="187"/>
      <c r="BOV261" s="187"/>
      <c r="BOW261" s="187"/>
      <c r="BOX261" s="187"/>
      <c r="BOY261" s="187"/>
      <c r="BOZ261" s="187"/>
      <c r="BPA261" s="187"/>
      <c r="BPB261" s="187"/>
      <c r="BPC261" s="187"/>
      <c r="BPD261" s="187"/>
      <c r="BPE261" s="187"/>
      <c r="BPF261" s="187"/>
      <c r="BPG261" s="187"/>
      <c r="BPH261" s="187"/>
      <c r="BPI261" s="187"/>
      <c r="BPJ261" s="187"/>
      <c r="BPK261" s="187"/>
      <c r="BPL261" s="187"/>
      <c r="BPM261" s="187"/>
      <c r="BPN261" s="187"/>
      <c r="BPO261" s="187"/>
      <c r="BPP261" s="187"/>
      <c r="BPQ261" s="187"/>
      <c r="BPR261" s="187"/>
      <c r="BPS261" s="187"/>
      <c r="BPT261" s="187"/>
      <c r="BPU261" s="187"/>
      <c r="BPV261" s="187"/>
      <c r="BPW261" s="187"/>
      <c r="BPX261" s="187"/>
      <c r="BPY261" s="187"/>
      <c r="BPZ261" s="187"/>
      <c r="BQA261" s="187"/>
      <c r="BQB261" s="187"/>
      <c r="BQC261" s="187"/>
      <c r="BQD261" s="187"/>
      <c r="BQE261" s="187"/>
      <c r="BQF261" s="187"/>
      <c r="BQG261" s="187"/>
      <c r="BQH261" s="187"/>
      <c r="BQI261" s="187"/>
      <c r="BQJ261" s="187"/>
      <c r="BQK261" s="187"/>
      <c r="BQL261" s="187"/>
      <c r="BQM261" s="187"/>
      <c r="BQN261" s="187"/>
      <c r="BQO261" s="187"/>
      <c r="BQP261" s="187"/>
      <c r="BQQ261" s="187"/>
      <c r="BQR261" s="187"/>
      <c r="BQS261" s="187"/>
      <c r="BQT261" s="187"/>
      <c r="BQU261" s="187"/>
      <c r="BQV261" s="187"/>
      <c r="BQW261" s="187"/>
      <c r="BQX261" s="187"/>
      <c r="BQY261" s="187"/>
      <c r="BQZ261" s="187"/>
      <c r="BRA261" s="187"/>
      <c r="BRB261" s="187"/>
      <c r="BRC261" s="187"/>
      <c r="BRD261" s="187"/>
      <c r="BRE261" s="187"/>
      <c r="BRF261" s="187"/>
      <c r="BRG261" s="187"/>
      <c r="BRH261" s="187"/>
      <c r="BRI261" s="187"/>
      <c r="BRJ261" s="187"/>
      <c r="BRK261" s="187"/>
      <c r="BRL261" s="187"/>
      <c r="BRM261" s="187"/>
      <c r="BRN261" s="187"/>
      <c r="BRO261" s="187"/>
      <c r="BRP261" s="187"/>
      <c r="BRQ261" s="187"/>
      <c r="BRR261" s="187"/>
      <c r="BRS261" s="187"/>
      <c r="BRT261" s="187"/>
      <c r="BRU261" s="187"/>
      <c r="BRV261" s="187"/>
      <c r="BRW261" s="187"/>
      <c r="BRX261" s="187"/>
      <c r="BRY261" s="187"/>
      <c r="BRZ261" s="187"/>
      <c r="BSA261" s="187"/>
      <c r="BSB261" s="187"/>
      <c r="BSC261" s="187"/>
      <c r="BSD261" s="187"/>
      <c r="BSE261" s="187"/>
      <c r="BSF261" s="187"/>
      <c r="BSG261" s="187"/>
      <c r="BSH261" s="187"/>
      <c r="BSI261" s="187"/>
      <c r="BSJ261" s="187"/>
      <c r="BSK261" s="187"/>
      <c r="BSL261" s="187"/>
      <c r="BSM261" s="187"/>
      <c r="BSN261" s="187"/>
      <c r="BSO261" s="187"/>
      <c r="BSP261" s="187"/>
      <c r="BSQ261" s="187"/>
      <c r="BSR261" s="187"/>
      <c r="BSS261" s="187"/>
      <c r="BST261" s="187"/>
      <c r="BSU261" s="187"/>
      <c r="BSV261" s="187"/>
      <c r="BSW261" s="187"/>
      <c r="BSX261" s="187"/>
      <c r="BSY261" s="187"/>
      <c r="BSZ261" s="187"/>
      <c r="BTA261" s="187"/>
      <c r="BTB261" s="187"/>
      <c r="BTC261" s="187"/>
      <c r="BTD261" s="187"/>
      <c r="BTE261" s="187"/>
      <c r="BTF261" s="187"/>
      <c r="BTG261" s="187"/>
      <c r="BTH261" s="187"/>
      <c r="BTI261" s="187"/>
      <c r="BTJ261" s="187"/>
      <c r="BTK261" s="187"/>
      <c r="BTL261" s="187"/>
      <c r="BTM261" s="187"/>
      <c r="BTN261" s="187"/>
      <c r="BTO261" s="187"/>
      <c r="BTP261" s="187"/>
      <c r="BTQ261" s="187"/>
      <c r="BTR261" s="187"/>
      <c r="BTS261" s="187"/>
      <c r="BTT261" s="187"/>
      <c r="BTU261" s="187"/>
      <c r="BTV261" s="187"/>
      <c r="BTW261" s="187"/>
      <c r="BTX261" s="187"/>
      <c r="BTY261" s="187"/>
      <c r="BTZ261" s="187"/>
      <c r="BUA261" s="187"/>
      <c r="BUB261" s="187"/>
      <c r="BUC261" s="187"/>
      <c r="BUD261" s="187"/>
      <c r="BUE261" s="187"/>
      <c r="BUF261" s="187"/>
      <c r="BUG261" s="187"/>
      <c r="BUH261" s="187"/>
      <c r="BUI261" s="187"/>
      <c r="BUJ261" s="187"/>
      <c r="BUK261" s="187"/>
      <c r="BUL261" s="187"/>
      <c r="BUM261" s="187"/>
      <c r="BUN261" s="187"/>
      <c r="BUO261" s="187"/>
      <c r="BUP261" s="187"/>
      <c r="BUQ261" s="187"/>
      <c r="BUR261" s="187"/>
      <c r="BUS261" s="187"/>
      <c r="BUT261" s="187"/>
      <c r="BUU261" s="187"/>
      <c r="BUV261" s="187"/>
      <c r="BUW261" s="187"/>
      <c r="BUX261" s="187"/>
      <c r="BUY261" s="187"/>
      <c r="BUZ261" s="187"/>
      <c r="BVA261" s="187"/>
      <c r="BVB261" s="187"/>
      <c r="BVC261" s="187"/>
      <c r="BVD261" s="187"/>
      <c r="BVE261" s="187"/>
      <c r="BVF261" s="187"/>
      <c r="BVG261" s="187"/>
      <c r="BVH261" s="187"/>
      <c r="BVI261" s="187"/>
      <c r="BVJ261" s="187"/>
      <c r="BVK261" s="187"/>
      <c r="BVL261" s="187"/>
      <c r="BVM261" s="187"/>
      <c r="BVN261" s="187"/>
      <c r="BVO261" s="187"/>
      <c r="BVP261" s="187"/>
      <c r="BVQ261" s="187"/>
      <c r="BVR261" s="187"/>
      <c r="BVS261" s="187"/>
      <c r="BVT261" s="187"/>
      <c r="BVU261" s="187"/>
      <c r="BVV261" s="187"/>
      <c r="BVW261" s="187"/>
      <c r="BVX261" s="187"/>
      <c r="BVY261" s="187"/>
      <c r="BVZ261" s="187"/>
      <c r="BWA261" s="187"/>
      <c r="BWB261" s="187"/>
      <c r="BWC261" s="187"/>
      <c r="BWD261" s="187"/>
      <c r="BWE261" s="187"/>
      <c r="BWF261" s="187"/>
      <c r="BWG261" s="187"/>
      <c r="BWH261" s="187"/>
      <c r="BWI261" s="187"/>
      <c r="BWJ261" s="187"/>
      <c r="BWK261" s="187"/>
      <c r="BWL261" s="187"/>
      <c r="BWM261" s="187"/>
      <c r="BWN261" s="187"/>
      <c r="BWO261" s="187"/>
      <c r="BWP261" s="187"/>
      <c r="BWQ261" s="187"/>
      <c r="BWR261" s="187"/>
      <c r="BWS261" s="187"/>
      <c r="BWT261" s="187"/>
      <c r="BWU261" s="187"/>
      <c r="BWV261" s="187"/>
      <c r="BWW261" s="187"/>
      <c r="BWX261" s="187"/>
      <c r="BWY261" s="187"/>
      <c r="BWZ261" s="187"/>
      <c r="BXA261" s="187"/>
      <c r="BXB261" s="187"/>
      <c r="BXC261" s="187"/>
      <c r="BXD261" s="187"/>
      <c r="BXE261" s="187"/>
      <c r="BXF261" s="187"/>
      <c r="BXG261" s="187"/>
      <c r="BXH261" s="187"/>
      <c r="BXI261" s="187"/>
      <c r="BXJ261" s="187"/>
      <c r="BXK261" s="187"/>
      <c r="BXL261" s="187"/>
      <c r="BXM261" s="187"/>
      <c r="BXN261" s="187"/>
      <c r="BXO261" s="187"/>
      <c r="BXP261" s="187"/>
      <c r="BXQ261" s="187"/>
      <c r="BXR261" s="187"/>
      <c r="BXS261" s="187"/>
      <c r="BXT261" s="187"/>
      <c r="BXU261" s="187"/>
      <c r="BXV261" s="187"/>
      <c r="BXW261" s="187"/>
      <c r="BXX261" s="187"/>
      <c r="BXY261" s="187"/>
      <c r="BXZ261" s="187"/>
      <c r="BYA261" s="187"/>
      <c r="BYB261" s="187"/>
      <c r="BYC261" s="187"/>
      <c r="BYD261" s="187"/>
      <c r="BYE261" s="187"/>
      <c r="BYF261" s="187"/>
      <c r="BYG261" s="187"/>
      <c r="BYH261" s="187"/>
      <c r="BYI261" s="187"/>
      <c r="BYJ261" s="187"/>
      <c r="BYK261" s="187"/>
      <c r="BYL261" s="187"/>
      <c r="BYM261" s="187"/>
      <c r="BYN261" s="187"/>
      <c r="BYO261" s="187"/>
      <c r="BYP261" s="187"/>
      <c r="BYQ261" s="187"/>
      <c r="BYR261" s="187"/>
      <c r="BYS261" s="187"/>
      <c r="BYT261" s="187"/>
      <c r="BYU261" s="187"/>
      <c r="BYV261" s="187"/>
      <c r="BYW261" s="187"/>
      <c r="BYX261" s="187"/>
      <c r="BYY261" s="187"/>
      <c r="BYZ261" s="187"/>
      <c r="BZA261" s="187"/>
      <c r="BZB261" s="187"/>
      <c r="BZC261" s="187"/>
      <c r="BZD261" s="187"/>
      <c r="BZE261" s="187"/>
      <c r="BZF261" s="187"/>
      <c r="BZG261" s="187"/>
      <c r="BZH261" s="187"/>
      <c r="BZI261" s="187"/>
      <c r="BZJ261" s="187"/>
      <c r="BZK261" s="187"/>
      <c r="BZL261" s="187"/>
      <c r="BZM261" s="187"/>
      <c r="BZN261" s="187"/>
      <c r="BZO261" s="187"/>
      <c r="BZP261" s="187"/>
      <c r="BZQ261" s="187"/>
      <c r="BZR261" s="187"/>
      <c r="BZS261" s="187"/>
      <c r="BZT261" s="187"/>
      <c r="BZU261" s="187"/>
      <c r="BZV261" s="187"/>
      <c r="BZW261" s="187"/>
      <c r="BZX261" s="187"/>
      <c r="BZY261" s="187"/>
      <c r="BZZ261" s="187"/>
      <c r="CAA261" s="187"/>
      <c r="CAB261" s="187"/>
      <c r="CAC261" s="187"/>
      <c r="CAD261" s="187"/>
      <c r="CAE261" s="187"/>
      <c r="CAF261" s="187"/>
      <c r="CAG261" s="187"/>
      <c r="CAH261" s="187"/>
      <c r="CAI261" s="187"/>
      <c r="CAJ261" s="187"/>
      <c r="CAK261" s="187"/>
      <c r="CAL261" s="187"/>
      <c r="CAM261" s="187"/>
      <c r="CAN261" s="187"/>
      <c r="CAO261" s="187"/>
      <c r="CAP261" s="187"/>
      <c r="CAQ261" s="187"/>
      <c r="CAR261" s="187"/>
      <c r="CAS261" s="187"/>
      <c r="CAT261" s="187"/>
      <c r="CAU261" s="187"/>
      <c r="CAV261" s="187"/>
      <c r="CAW261" s="187"/>
      <c r="CAX261" s="187"/>
      <c r="CAY261" s="187"/>
      <c r="CAZ261" s="187"/>
      <c r="CBA261" s="187"/>
      <c r="CBB261" s="187"/>
      <c r="CBC261" s="187"/>
      <c r="CBD261" s="187"/>
      <c r="CBE261" s="187"/>
      <c r="CBF261" s="187"/>
      <c r="CBG261" s="187"/>
      <c r="CBH261" s="187"/>
      <c r="CBI261" s="187"/>
      <c r="CBJ261" s="187"/>
      <c r="CBK261" s="187"/>
      <c r="CBL261" s="187"/>
      <c r="CBM261" s="187"/>
      <c r="CBN261" s="187"/>
      <c r="CBO261" s="187"/>
      <c r="CBP261" s="187"/>
      <c r="CBQ261" s="187"/>
      <c r="CBR261" s="187"/>
      <c r="CBS261" s="187"/>
      <c r="CBT261" s="187"/>
      <c r="CBU261" s="187"/>
      <c r="CBV261" s="187"/>
      <c r="CBW261" s="187"/>
      <c r="CBX261" s="187"/>
      <c r="CBY261" s="187"/>
      <c r="CBZ261" s="187"/>
      <c r="CCA261" s="187"/>
      <c r="CCB261" s="187"/>
      <c r="CCC261" s="187"/>
      <c r="CCD261" s="187"/>
      <c r="CCE261" s="187"/>
      <c r="CCF261" s="187"/>
      <c r="CCG261" s="187"/>
      <c r="CCH261" s="187"/>
      <c r="CCI261" s="187"/>
      <c r="CCJ261" s="187"/>
      <c r="CCK261" s="187"/>
      <c r="CCL261" s="187"/>
      <c r="CCM261" s="187"/>
      <c r="CCN261" s="187"/>
      <c r="CCO261" s="187"/>
      <c r="CCP261" s="187"/>
      <c r="CCQ261" s="187"/>
      <c r="CCR261" s="187"/>
      <c r="CCS261" s="187"/>
      <c r="CCT261" s="187"/>
      <c r="CCU261" s="187"/>
      <c r="CCV261" s="187"/>
      <c r="CCW261" s="187"/>
      <c r="CCX261" s="187"/>
      <c r="CCY261" s="187"/>
      <c r="CCZ261" s="187"/>
      <c r="CDA261" s="187"/>
      <c r="CDB261" s="187"/>
      <c r="CDC261" s="187"/>
      <c r="CDD261" s="187"/>
      <c r="CDE261" s="187"/>
      <c r="CDF261" s="187"/>
      <c r="CDG261" s="187"/>
      <c r="CDH261" s="187"/>
      <c r="CDI261" s="187"/>
      <c r="CDJ261" s="187"/>
      <c r="CDK261" s="187"/>
      <c r="CDL261" s="187"/>
      <c r="CDM261" s="187"/>
      <c r="CDN261" s="187"/>
      <c r="CDO261" s="187"/>
      <c r="CDP261" s="187"/>
      <c r="CDQ261" s="187"/>
      <c r="CDR261" s="187"/>
      <c r="CDS261" s="187"/>
      <c r="CDT261" s="187"/>
      <c r="CDU261" s="187"/>
      <c r="CDV261" s="187"/>
      <c r="CDW261" s="187"/>
      <c r="CDX261" s="187"/>
      <c r="CDY261" s="187"/>
      <c r="CDZ261" s="187"/>
      <c r="CEA261" s="187"/>
      <c r="CEB261" s="187"/>
      <c r="CEC261" s="187"/>
      <c r="CED261" s="187"/>
      <c r="CEE261" s="187"/>
      <c r="CEF261" s="187"/>
      <c r="CEG261" s="187"/>
      <c r="CEH261" s="187"/>
      <c r="CEI261" s="187"/>
      <c r="CEJ261" s="187"/>
      <c r="CEK261" s="187"/>
      <c r="CEL261" s="187"/>
      <c r="CEM261" s="187"/>
      <c r="CEN261" s="187"/>
      <c r="CEO261" s="187"/>
      <c r="CEP261" s="187"/>
      <c r="CEQ261" s="187"/>
      <c r="CER261" s="187"/>
      <c r="CES261" s="187"/>
      <c r="CET261" s="187"/>
      <c r="CEU261" s="187"/>
      <c r="CEV261" s="187"/>
      <c r="CEW261" s="187"/>
      <c r="CEX261" s="187"/>
      <c r="CEY261" s="187"/>
      <c r="CEZ261" s="187"/>
      <c r="CFA261" s="187"/>
      <c r="CFB261" s="187"/>
      <c r="CFC261" s="187"/>
      <c r="CFD261" s="187"/>
      <c r="CFE261" s="187"/>
      <c r="CFF261" s="187"/>
      <c r="CFG261" s="187"/>
      <c r="CFH261" s="187"/>
      <c r="CFI261" s="187"/>
      <c r="CFJ261" s="187"/>
      <c r="CFK261" s="187"/>
      <c r="CFL261" s="187"/>
      <c r="CFM261" s="187"/>
      <c r="CFN261" s="187"/>
      <c r="CFO261" s="187"/>
      <c r="CFP261" s="187"/>
      <c r="CFQ261" s="187"/>
      <c r="CFR261" s="187"/>
      <c r="CFS261" s="187"/>
      <c r="CFT261" s="187"/>
      <c r="CFU261" s="187"/>
      <c r="CFV261" s="187"/>
      <c r="CFW261" s="187"/>
      <c r="CFX261" s="187"/>
      <c r="CFY261" s="187"/>
      <c r="CFZ261" s="187"/>
      <c r="CGA261" s="187"/>
      <c r="CGB261" s="187"/>
      <c r="CGC261" s="187"/>
      <c r="CGD261" s="187"/>
      <c r="CGE261" s="187"/>
      <c r="CGF261" s="187"/>
      <c r="CGG261" s="187"/>
      <c r="CGH261" s="187"/>
      <c r="CGI261" s="187"/>
      <c r="CGJ261" s="187"/>
      <c r="CGK261" s="187"/>
      <c r="CGL261" s="187"/>
      <c r="CGM261" s="187"/>
      <c r="CGN261" s="187"/>
      <c r="CGO261" s="187"/>
      <c r="CGP261" s="187"/>
      <c r="CGQ261" s="187"/>
      <c r="CGR261" s="187"/>
      <c r="CGS261" s="187"/>
      <c r="CGT261" s="187"/>
      <c r="CGU261" s="187"/>
      <c r="CGV261" s="187"/>
      <c r="CGW261" s="187"/>
      <c r="CGX261" s="187"/>
      <c r="CGY261" s="187"/>
      <c r="CGZ261" s="187"/>
      <c r="CHA261" s="187"/>
      <c r="CHB261" s="187"/>
      <c r="CHC261" s="187"/>
      <c r="CHD261" s="187"/>
      <c r="CHE261" s="187"/>
      <c r="CHF261" s="187"/>
      <c r="CHG261" s="187"/>
      <c r="CHH261" s="187"/>
      <c r="CHI261" s="187"/>
      <c r="CHJ261" s="187"/>
      <c r="CHK261" s="187"/>
      <c r="CHL261" s="187"/>
      <c r="CHM261" s="187"/>
      <c r="CHN261" s="187"/>
      <c r="CHO261" s="187"/>
      <c r="CHP261" s="187"/>
      <c r="CHQ261" s="187"/>
      <c r="CHR261" s="187"/>
      <c r="CHS261" s="187"/>
      <c r="CHT261" s="187"/>
      <c r="CHU261" s="187"/>
      <c r="CHV261" s="187"/>
      <c r="CHW261" s="187"/>
      <c r="CHX261" s="187"/>
      <c r="CHY261" s="187"/>
      <c r="CHZ261" s="187"/>
      <c r="CIA261" s="187"/>
      <c r="CIB261" s="187"/>
      <c r="CIC261" s="187"/>
      <c r="CID261" s="187"/>
      <c r="CIE261" s="187"/>
      <c r="CIF261" s="187"/>
      <c r="CIG261" s="187"/>
      <c r="CIH261" s="187"/>
      <c r="CII261" s="187"/>
      <c r="CIJ261" s="187"/>
      <c r="CIK261" s="187"/>
      <c r="CIL261" s="187"/>
      <c r="CIM261" s="187"/>
      <c r="CIN261" s="187"/>
      <c r="CIO261" s="187"/>
      <c r="CIP261" s="187"/>
      <c r="CIQ261" s="187"/>
      <c r="CIR261" s="187"/>
      <c r="CIS261" s="187"/>
      <c r="CIT261" s="187"/>
      <c r="CIU261" s="187"/>
      <c r="CIV261" s="187"/>
      <c r="CIW261" s="187"/>
      <c r="CIX261" s="187"/>
      <c r="CIY261" s="187"/>
      <c r="CIZ261" s="187"/>
      <c r="CJA261" s="187"/>
      <c r="CJB261" s="187"/>
      <c r="CJC261" s="187"/>
      <c r="CJD261" s="187"/>
      <c r="CJE261" s="187"/>
      <c r="CJF261" s="187"/>
      <c r="CJG261" s="187"/>
      <c r="CJH261" s="187"/>
      <c r="CJI261" s="187"/>
      <c r="CJJ261" s="187"/>
      <c r="CJK261" s="187"/>
      <c r="CJL261" s="187"/>
      <c r="CJM261" s="187"/>
      <c r="CJN261" s="187"/>
      <c r="CJO261" s="187"/>
      <c r="CJP261" s="187"/>
      <c r="CJQ261" s="187"/>
      <c r="CJR261" s="187"/>
      <c r="CJS261" s="187"/>
      <c r="CJT261" s="187"/>
      <c r="CJU261" s="187"/>
      <c r="CJV261" s="187"/>
      <c r="CJW261" s="187"/>
      <c r="CJX261" s="187"/>
      <c r="CJY261" s="187"/>
      <c r="CJZ261" s="187"/>
      <c r="CKA261" s="187"/>
      <c r="CKB261" s="187"/>
      <c r="CKC261" s="187"/>
      <c r="CKD261" s="187"/>
      <c r="CKE261" s="187"/>
      <c r="CKF261" s="187"/>
      <c r="CKG261" s="187"/>
      <c r="CKH261" s="187"/>
      <c r="CKI261" s="187"/>
      <c r="CKJ261" s="187"/>
      <c r="CKK261" s="187"/>
      <c r="CKL261" s="187"/>
      <c r="CKM261" s="187"/>
      <c r="CKN261" s="187"/>
      <c r="CKO261" s="187"/>
      <c r="CKP261" s="187"/>
      <c r="CKQ261" s="187"/>
      <c r="CKR261" s="187"/>
      <c r="CKS261" s="187"/>
      <c r="CKT261" s="187"/>
      <c r="CKU261" s="187"/>
      <c r="CKV261" s="187"/>
      <c r="CKW261" s="187"/>
      <c r="CKX261" s="187"/>
      <c r="CKY261" s="187"/>
      <c r="CKZ261" s="187"/>
      <c r="CLA261" s="187"/>
      <c r="CLB261" s="187"/>
      <c r="CLC261" s="187"/>
      <c r="CLD261" s="187"/>
      <c r="CLE261" s="187"/>
      <c r="CLF261" s="187"/>
      <c r="CLG261" s="187"/>
      <c r="CLH261" s="187"/>
      <c r="CLI261" s="187"/>
      <c r="CLJ261" s="187"/>
      <c r="CLK261" s="187"/>
      <c r="CLL261" s="187"/>
      <c r="CLM261" s="187"/>
      <c r="CLN261" s="187"/>
      <c r="CLO261" s="187"/>
      <c r="CLP261" s="187"/>
      <c r="CLQ261" s="187"/>
      <c r="CLR261" s="187"/>
      <c r="CLS261" s="187"/>
      <c r="CLT261" s="187"/>
      <c r="CLU261" s="187"/>
      <c r="CLV261" s="187"/>
      <c r="CLW261" s="187"/>
      <c r="CLX261" s="187"/>
      <c r="CLY261" s="187"/>
      <c r="CLZ261" s="187"/>
      <c r="CMA261" s="187"/>
      <c r="CMB261" s="187"/>
      <c r="CMC261" s="187"/>
      <c r="CMD261" s="187"/>
      <c r="CME261" s="187"/>
      <c r="CMF261" s="187"/>
      <c r="CMG261" s="187"/>
      <c r="CMH261" s="187"/>
      <c r="CMI261" s="187"/>
      <c r="CMJ261" s="187"/>
      <c r="CMK261" s="187"/>
      <c r="CML261" s="187"/>
      <c r="CMM261" s="187"/>
      <c r="CMN261" s="187"/>
      <c r="CMO261" s="187"/>
      <c r="CMP261" s="187"/>
      <c r="CMQ261" s="187"/>
      <c r="CMR261" s="187"/>
      <c r="CMS261" s="187"/>
      <c r="CMT261" s="187"/>
      <c r="CMU261" s="187"/>
      <c r="CMV261" s="187"/>
      <c r="CMW261" s="187"/>
      <c r="CMX261" s="187"/>
      <c r="CMY261" s="187"/>
      <c r="CMZ261" s="187"/>
      <c r="CNA261" s="187"/>
      <c r="CNB261" s="187"/>
      <c r="CNC261" s="187"/>
      <c r="CND261" s="187"/>
      <c r="CNE261" s="187"/>
      <c r="CNF261" s="187"/>
      <c r="CNG261" s="187"/>
      <c r="CNH261" s="187"/>
      <c r="CNI261" s="187"/>
      <c r="CNJ261" s="187"/>
      <c r="CNK261" s="187"/>
      <c r="CNL261" s="187"/>
      <c r="CNM261" s="187"/>
      <c r="CNN261" s="187"/>
      <c r="CNO261" s="187"/>
      <c r="CNP261" s="187"/>
      <c r="CNQ261" s="187"/>
      <c r="CNR261" s="187"/>
      <c r="CNS261" s="187"/>
      <c r="CNT261" s="187"/>
      <c r="CNU261" s="187"/>
      <c r="CNV261" s="187"/>
      <c r="CNW261" s="187"/>
      <c r="CNX261" s="187"/>
      <c r="CNY261" s="187"/>
      <c r="CNZ261" s="187"/>
      <c r="COA261" s="187"/>
      <c r="COB261" s="187"/>
      <c r="COC261" s="187"/>
      <c r="COD261" s="187"/>
      <c r="COE261" s="187"/>
      <c r="COF261" s="187"/>
      <c r="COG261" s="187"/>
      <c r="COH261" s="187"/>
      <c r="COI261" s="187"/>
      <c r="COJ261" s="187"/>
      <c r="COK261" s="187"/>
      <c r="COL261" s="187"/>
      <c r="COM261" s="187"/>
      <c r="CON261" s="187"/>
      <c r="COO261" s="187"/>
      <c r="COP261" s="187"/>
      <c r="COQ261" s="187"/>
      <c r="COR261" s="187"/>
      <c r="COS261" s="187"/>
      <c r="COT261" s="187"/>
      <c r="COU261" s="187"/>
      <c r="COV261" s="187"/>
      <c r="COW261" s="187"/>
      <c r="COX261" s="187"/>
      <c r="COY261" s="187"/>
      <c r="COZ261" s="187"/>
      <c r="CPA261" s="187"/>
      <c r="CPB261" s="187"/>
      <c r="CPC261" s="187"/>
      <c r="CPD261" s="187"/>
      <c r="CPE261" s="187"/>
      <c r="CPF261" s="187"/>
      <c r="CPG261" s="187"/>
      <c r="CPH261" s="187"/>
      <c r="CPI261" s="187"/>
      <c r="CPJ261" s="187"/>
      <c r="CPK261" s="187"/>
      <c r="CPL261" s="187"/>
      <c r="CPM261" s="187"/>
      <c r="CPN261" s="187"/>
      <c r="CPO261" s="187"/>
      <c r="CPP261" s="187"/>
      <c r="CPQ261" s="187"/>
      <c r="CPR261" s="187"/>
      <c r="CPS261" s="187"/>
      <c r="CPT261" s="187"/>
      <c r="CPU261" s="187"/>
      <c r="CPV261" s="187"/>
      <c r="CPW261" s="187"/>
      <c r="CPX261" s="187"/>
      <c r="CPY261" s="187"/>
      <c r="CPZ261" s="187"/>
      <c r="CQA261" s="187"/>
      <c r="CQB261" s="187"/>
      <c r="CQC261" s="187"/>
      <c r="CQD261" s="187"/>
      <c r="CQE261" s="187"/>
      <c r="CQF261" s="187"/>
      <c r="CQG261" s="187"/>
      <c r="CQH261" s="187"/>
      <c r="CQI261" s="187"/>
      <c r="CQJ261" s="187"/>
      <c r="CQK261" s="187"/>
      <c r="CQL261" s="187"/>
      <c r="CQM261" s="187"/>
      <c r="CQN261" s="187"/>
      <c r="CQO261" s="187"/>
      <c r="CQP261" s="187"/>
      <c r="CQQ261" s="187"/>
      <c r="CQR261" s="187"/>
      <c r="CQS261" s="187"/>
      <c r="CQT261" s="187"/>
      <c r="CQU261" s="187"/>
      <c r="CQV261" s="187"/>
      <c r="CQW261" s="187"/>
      <c r="CQX261" s="187"/>
      <c r="CQY261" s="187"/>
      <c r="CQZ261" s="187"/>
      <c r="CRA261" s="187"/>
      <c r="CRB261" s="187"/>
      <c r="CRC261" s="187"/>
      <c r="CRD261" s="187"/>
      <c r="CRE261" s="187"/>
      <c r="CRF261" s="187"/>
      <c r="CRG261" s="187"/>
      <c r="CRH261" s="187"/>
      <c r="CRI261" s="187"/>
      <c r="CRJ261" s="187"/>
      <c r="CRK261" s="187"/>
      <c r="CRL261" s="187"/>
      <c r="CRM261" s="187"/>
      <c r="CRN261" s="187"/>
      <c r="CRO261" s="187"/>
      <c r="CRP261" s="187"/>
      <c r="CRQ261" s="187"/>
      <c r="CRR261" s="187"/>
      <c r="CRS261" s="187"/>
      <c r="CRT261" s="187"/>
      <c r="CRU261" s="187"/>
      <c r="CRV261" s="187"/>
      <c r="CRW261" s="187"/>
      <c r="CRX261" s="187"/>
      <c r="CRY261" s="187"/>
      <c r="CRZ261" s="187"/>
      <c r="CSA261" s="187"/>
      <c r="CSB261" s="187"/>
      <c r="CSC261" s="187"/>
      <c r="CSD261" s="187"/>
      <c r="CSE261" s="187"/>
      <c r="CSF261" s="187"/>
      <c r="CSG261" s="187"/>
      <c r="CSH261" s="187"/>
      <c r="CSI261" s="187"/>
      <c r="CSJ261" s="187"/>
      <c r="CSK261" s="187"/>
      <c r="CSL261" s="187"/>
      <c r="CSM261" s="187"/>
      <c r="CSN261" s="187"/>
      <c r="CSO261" s="187"/>
      <c r="CSP261" s="187"/>
      <c r="CSQ261" s="187"/>
      <c r="CSR261" s="187"/>
      <c r="CSS261" s="187"/>
      <c r="CST261" s="187"/>
      <c r="CSU261" s="187"/>
      <c r="CSV261" s="187"/>
      <c r="CSW261" s="187"/>
      <c r="CSX261" s="187"/>
      <c r="CSY261" s="187"/>
      <c r="CSZ261" s="187"/>
      <c r="CTA261" s="187"/>
      <c r="CTB261" s="187"/>
      <c r="CTC261" s="187"/>
      <c r="CTD261" s="187"/>
      <c r="CTE261" s="187"/>
      <c r="CTF261" s="187"/>
      <c r="CTG261" s="187"/>
      <c r="CTH261" s="187"/>
      <c r="CTI261" s="187"/>
      <c r="CTJ261" s="187"/>
      <c r="CTK261" s="187"/>
      <c r="CTL261" s="187"/>
      <c r="CTM261" s="187"/>
      <c r="CTN261" s="187"/>
      <c r="CTO261" s="187"/>
      <c r="CTP261" s="187"/>
      <c r="CTQ261" s="187"/>
      <c r="CTR261" s="187"/>
      <c r="CTS261" s="187"/>
      <c r="CTT261" s="187"/>
      <c r="CTU261" s="187"/>
      <c r="CTV261" s="187"/>
      <c r="CTW261" s="187"/>
      <c r="CTX261" s="187"/>
      <c r="CTY261" s="187"/>
      <c r="CTZ261" s="187"/>
      <c r="CUA261" s="187"/>
      <c r="CUB261" s="187"/>
      <c r="CUC261" s="187"/>
      <c r="CUD261" s="187"/>
      <c r="CUE261" s="187"/>
      <c r="CUF261" s="187"/>
      <c r="CUG261" s="187"/>
      <c r="CUH261" s="187"/>
      <c r="CUI261" s="187"/>
      <c r="CUJ261" s="187"/>
      <c r="CUK261" s="187"/>
      <c r="CUL261" s="187"/>
      <c r="CUM261" s="187"/>
      <c r="CUN261" s="187"/>
      <c r="CUO261" s="187"/>
      <c r="CUP261" s="187"/>
      <c r="CUQ261" s="187"/>
      <c r="CUR261" s="187"/>
      <c r="CUS261" s="187"/>
      <c r="CUT261" s="187"/>
      <c r="CUU261" s="187"/>
      <c r="CUV261" s="187"/>
      <c r="CUW261" s="187"/>
      <c r="CUX261" s="187"/>
      <c r="CUY261" s="187"/>
      <c r="CUZ261" s="187"/>
      <c r="CVA261" s="187"/>
      <c r="CVB261" s="187"/>
      <c r="CVC261" s="187"/>
      <c r="CVD261" s="187"/>
      <c r="CVE261" s="187"/>
      <c r="CVF261" s="187"/>
      <c r="CVG261" s="187"/>
      <c r="CVH261" s="187"/>
      <c r="CVI261" s="187"/>
      <c r="CVJ261" s="187"/>
      <c r="CVK261" s="187"/>
      <c r="CVL261" s="187"/>
      <c r="CVM261" s="187"/>
      <c r="CVN261" s="187"/>
      <c r="CVO261" s="187"/>
      <c r="CVP261" s="187"/>
      <c r="CVQ261" s="187"/>
      <c r="CVR261" s="187"/>
      <c r="CVS261" s="187"/>
      <c r="CVT261" s="187"/>
      <c r="CVU261" s="187"/>
      <c r="CVV261" s="187"/>
      <c r="CVW261" s="187"/>
      <c r="CVX261" s="187"/>
      <c r="CVY261" s="187"/>
      <c r="CVZ261" s="187"/>
      <c r="CWA261" s="187"/>
      <c r="CWB261" s="187"/>
      <c r="CWC261" s="187"/>
      <c r="CWD261" s="187"/>
      <c r="CWE261" s="187"/>
      <c r="CWF261" s="187"/>
      <c r="CWG261" s="187"/>
      <c r="CWH261" s="187"/>
      <c r="CWI261" s="187"/>
      <c r="CWJ261" s="187"/>
      <c r="CWK261" s="187"/>
      <c r="CWL261" s="187"/>
      <c r="CWM261" s="187"/>
      <c r="CWN261" s="187"/>
      <c r="CWO261" s="187"/>
      <c r="CWP261" s="187"/>
      <c r="CWQ261" s="187"/>
      <c r="CWR261" s="187"/>
      <c r="CWS261" s="187"/>
      <c r="CWT261" s="187"/>
      <c r="CWU261" s="187"/>
      <c r="CWV261" s="187"/>
      <c r="CWW261" s="187"/>
      <c r="CWX261" s="187"/>
      <c r="CWY261" s="187"/>
      <c r="CWZ261" s="187"/>
      <c r="CXA261" s="187"/>
      <c r="CXB261" s="187"/>
      <c r="CXC261" s="187"/>
      <c r="CXD261" s="187"/>
      <c r="CXE261" s="187"/>
      <c r="CXF261" s="187"/>
      <c r="CXG261" s="187"/>
      <c r="CXH261" s="187"/>
      <c r="CXI261" s="187"/>
      <c r="CXJ261" s="187"/>
      <c r="CXK261" s="187"/>
      <c r="CXL261" s="187"/>
      <c r="CXM261" s="187"/>
      <c r="CXN261" s="187"/>
      <c r="CXO261" s="187"/>
      <c r="CXP261" s="187"/>
      <c r="CXQ261" s="187"/>
      <c r="CXR261" s="187"/>
      <c r="CXS261" s="187"/>
      <c r="CXT261" s="187"/>
      <c r="CXU261" s="187"/>
      <c r="CXV261" s="187"/>
      <c r="CXW261" s="187"/>
      <c r="CXX261" s="187"/>
      <c r="CXY261" s="187"/>
      <c r="CXZ261" s="187"/>
      <c r="CYA261" s="187"/>
      <c r="CYB261" s="187"/>
      <c r="CYC261" s="187"/>
      <c r="CYD261" s="187"/>
      <c r="CYE261" s="187"/>
      <c r="CYF261" s="187"/>
      <c r="CYG261" s="187"/>
      <c r="CYH261" s="187"/>
      <c r="CYI261" s="187"/>
      <c r="CYJ261" s="187"/>
      <c r="CYK261" s="187"/>
      <c r="CYL261" s="187"/>
      <c r="CYM261" s="187"/>
      <c r="CYN261" s="187"/>
      <c r="CYO261" s="187"/>
      <c r="CYP261" s="187"/>
      <c r="CYQ261" s="187"/>
      <c r="CYR261" s="187"/>
      <c r="CYS261" s="187"/>
      <c r="CYT261" s="187"/>
      <c r="CYU261" s="187"/>
      <c r="CYV261" s="187"/>
      <c r="CYW261" s="187"/>
      <c r="CYX261" s="187"/>
      <c r="CYY261" s="187"/>
      <c r="CYZ261" s="187"/>
      <c r="CZA261" s="187"/>
      <c r="CZB261" s="187"/>
      <c r="CZC261" s="187"/>
      <c r="CZD261" s="187"/>
      <c r="CZE261" s="187"/>
      <c r="CZF261" s="187"/>
      <c r="CZG261" s="187"/>
      <c r="CZH261" s="187"/>
      <c r="CZI261" s="187"/>
      <c r="CZJ261" s="187"/>
      <c r="CZK261" s="187"/>
      <c r="CZL261" s="187"/>
      <c r="CZM261" s="187"/>
      <c r="CZN261" s="187"/>
      <c r="CZO261" s="187"/>
      <c r="CZP261" s="187"/>
      <c r="CZQ261" s="187"/>
      <c r="CZR261" s="187"/>
      <c r="CZS261" s="187"/>
      <c r="CZT261" s="187"/>
      <c r="CZU261" s="187"/>
      <c r="CZV261" s="187"/>
      <c r="CZW261" s="187"/>
      <c r="CZX261" s="187"/>
      <c r="CZY261" s="187"/>
      <c r="CZZ261" s="187"/>
      <c r="DAA261" s="187"/>
      <c r="DAB261" s="187"/>
      <c r="DAC261" s="187"/>
      <c r="DAD261" s="187"/>
      <c r="DAE261" s="187"/>
      <c r="DAF261" s="187"/>
      <c r="DAG261" s="187"/>
      <c r="DAH261" s="187"/>
      <c r="DAI261" s="187"/>
      <c r="DAJ261" s="187"/>
      <c r="DAK261" s="187"/>
      <c r="DAL261" s="187"/>
      <c r="DAM261" s="187"/>
      <c r="DAN261" s="187"/>
      <c r="DAO261" s="187"/>
      <c r="DAP261" s="187"/>
      <c r="DAQ261" s="187"/>
      <c r="DAR261" s="187"/>
      <c r="DAS261" s="187"/>
      <c r="DAT261" s="187"/>
      <c r="DAU261" s="187"/>
      <c r="DAV261" s="187"/>
      <c r="DAW261" s="187"/>
      <c r="DAX261" s="187"/>
      <c r="DAY261" s="187"/>
      <c r="DAZ261" s="187"/>
      <c r="DBA261" s="187"/>
      <c r="DBB261" s="187"/>
      <c r="DBC261" s="187"/>
      <c r="DBD261" s="187"/>
      <c r="DBE261" s="187"/>
      <c r="DBF261" s="187"/>
      <c r="DBG261" s="187"/>
      <c r="DBH261" s="187"/>
      <c r="DBI261" s="187"/>
      <c r="DBJ261" s="187"/>
      <c r="DBK261" s="187"/>
      <c r="DBL261" s="187"/>
      <c r="DBM261" s="187"/>
      <c r="DBN261" s="187"/>
      <c r="DBO261" s="187"/>
      <c r="DBP261" s="187"/>
      <c r="DBQ261" s="187"/>
      <c r="DBR261" s="187"/>
      <c r="DBS261" s="187"/>
      <c r="DBT261" s="187"/>
      <c r="DBU261" s="187"/>
      <c r="DBV261" s="187"/>
      <c r="DBW261" s="187"/>
      <c r="DBX261" s="187"/>
      <c r="DBY261" s="187"/>
      <c r="DBZ261" s="187"/>
      <c r="DCA261" s="187"/>
      <c r="DCB261" s="187"/>
      <c r="DCC261" s="187"/>
      <c r="DCD261" s="187"/>
      <c r="DCE261" s="187"/>
      <c r="DCF261" s="187"/>
      <c r="DCG261" s="187"/>
      <c r="DCH261" s="187"/>
      <c r="DCI261" s="187"/>
      <c r="DCJ261" s="187"/>
      <c r="DCK261" s="187"/>
      <c r="DCL261" s="187"/>
      <c r="DCM261" s="187"/>
      <c r="DCN261" s="187"/>
      <c r="DCO261" s="187"/>
      <c r="DCP261" s="187"/>
      <c r="DCQ261" s="187"/>
      <c r="DCR261" s="187"/>
      <c r="DCS261" s="187"/>
      <c r="DCT261" s="187"/>
      <c r="DCU261" s="187"/>
      <c r="DCV261" s="187"/>
      <c r="DCW261" s="187"/>
      <c r="DCX261" s="187"/>
      <c r="DCY261" s="187"/>
      <c r="DCZ261" s="187"/>
      <c r="DDA261" s="187"/>
      <c r="DDB261" s="187"/>
      <c r="DDC261" s="187"/>
      <c r="DDD261" s="187"/>
      <c r="DDE261" s="187"/>
      <c r="DDF261" s="187"/>
      <c r="DDG261" s="187"/>
      <c r="DDH261" s="187"/>
      <c r="DDI261" s="187"/>
      <c r="DDJ261" s="187"/>
      <c r="DDK261" s="187"/>
      <c r="DDL261" s="187"/>
      <c r="DDM261" s="187"/>
      <c r="DDN261" s="187"/>
      <c r="DDO261" s="187"/>
      <c r="DDP261" s="187"/>
      <c r="DDQ261" s="187"/>
      <c r="DDR261" s="187"/>
      <c r="DDS261" s="187"/>
      <c r="DDT261" s="187"/>
      <c r="DDU261" s="187"/>
      <c r="DDV261" s="187"/>
      <c r="DDW261" s="187"/>
      <c r="DDX261" s="187"/>
      <c r="DDY261" s="187"/>
      <c r="DDZ261" s="187"/>
      <c r="DEA261" s="187"/>
      <c r="DEB261" s="187"/>
      <c r="DEC261" s="187"/>
      <c r="DED261" s="187"/>
      <c r="DEE261" s="187"/>
      <c r="DEF261" s="187"/>
      <c r="DEG261" s="187"/>
      <c r="DEH261" s="187"/>
      <c r="DEI261" s="187"/>
      <c r="DEJ261" s="187"/>
      <c r="DEK261" s="187"/>
      <c r="DEL261" s="187"/>
      <c r="DEM261" s="187"/>
      <c r="DEN261" s="187"/>
      <c r="DEO261" s="187"/>
      <c r="DEP261" s="187"/>
      <c r="DEQ261" s="187"/>
      <c r="DER261" s="187"/>
      <c r="DES261" s="187"/>
      <c r="DET261" s="187"/>
      <c r="DEU261" s="187"/>
      <c r="DEV261" s="187"/>
      <c r="DEW261" s="187"/>
      <c r="DEX261" s="187"/>
      <c r="DEY261" s="187"/>
      <c r="DEZ261" s="187"/>
      <c r="DFA261" s="187"/>
      <c r="DFB261" s="187"/>
      <c r="DFC261" s="187"/>
      <c r="DFD261" s="187"/>
      <c r="DFE261" s="187"/>
      <c r="DFF261" s="187"/>
      <c r="DFG261" s="187"/>
      <c r="DFH261" s="187"/>
      <c r="DFI261" s="187"/>
      <c r="DFJ261" s="187"/>
      <c r="DFK261" s="187"/>
      <c r="DFL261" s="187"/>
      <c r="DFM261" s="187"/>
      <c r="DFN261" s="187"/>
      <c r="DFO261" s="187"/>
      <c r="DFP261" s="187"/>
      <c r="DFQ261" s="187"/>
      <c r="DFR261" s="187"/>
      <c r="DFS261" s="187"/>
      <c r="DFT261" s="187"/>
      <c r="DFU261" s="187"/>
      <c r="DFV261" s="187"/>
      <c r="DFW261" s="187"/>
      <c r="DFX261" s="187"/>
      <c r="DFY261" s="187"/>
      <c r="DFZ261" s="187"/>
      <c r="DGA261" s="187"/>
      <c r="DGB261" s="187"/>
      <c r="DGC261" s="187"/>
      <c r="DGD261" s="187"/>
      <c r="DGE261" s="187"/>
      <c r="DGF261" s="187"/>
      <c r="DGG261" s="187"/>
      <c r="DGH261" s="187"/>
      <c r="DGI261" s="187"/>
      <c r="DGJ261" s="187"/>
      <c r="DGK261" s="187"/>
      <c r="DGL261" s="187"/>
      <c r="DGM261" s="187"/>
      <c r="DGN261" s="187"/>
      <c r="DGO261" s="187"/>
      <c r="DGP261" s="187"/>
      <c r="DGQ261" s="187"/>
      <c r="DGR261" s="187"/>
      <c r="DGS261" s="187"/>
      <c r="DGT261" s="187"/>
      <c r="DGU261" s="187"/>
      <c r="DGV261" s="187"/>
      <c r="DGW261" s="187"/>
      <c r="DGX261" s="187"/>
      <c r="DGY261" s="187"/>
      <c r="DGZ261" s="187"/>
      <c r="DHA261" s="187"/>
      <c r="DHB261" s="187"/>
      <c r="DHC261" s="187"/>
      <c r="DHD261" s="187"/>
      <c r="DHE261" s="187"/>
      <c r="DHF261" s="187"/>
      <c r="DHG261" s="187"/>
      <c r="DHH261" s="187"/>
      <c r="DHI261" s="187"/>
      <c r="DHJ261" s="187"/>
      <c r="DHK261" s="187"/>
      <c r="DHL261" s="187"/>
      <c r="DHM261" s="187"/>
      <c r="DHN261" s="187"/>
      <c r="DHO261" s="187"/>
      <c r="DHP261" s="187"/>
      <c r="DHQ261" s="187"/>
      <c r="DHR261" s="187"/>
      <c r="DHS261" s="187"/>
      <c r="DHT261" s="187"/>
      <c r="DHU261" s="187"/>
      <c r="DHV261" s="187"/>
      <c r="DHW261" s="187"/>
      <c r="DHX261" s="187"/>
      <c r="DHY261" s="187"/>
      <c r="DHZ261" s="187"/>
      <c r="DIA261" s="187"/>
      <c r="DIB261" s="187"/>
      <c r="DIC261" s="187"/>
      <c r="DID261" s="187"/>
      <c r="DIE261" s="187"/>
      <c r="DIF261" s="187"/>
      <c r="DIG261" s="187"/>
      <c r="DIH261" s="187"/>
      <c r="DII261" s="187"/>
      <c r="DIJ261" s="187"/>
      <c r="DIK261" s="187"/>
      <c r="DIL261" s="187"/>
      <c r="DIM261" s="187"/>
      <c r="DIN261" s="187"/>
      <c r="DIO261" s="187"/>
      <c r="DIP261" s="187"/>
      <c r="DIQ261" s="187"/>
      <c r="DIR261" s="187"/>
      <c r="DIS261" s="187"/>
      <c r="DIT261" s="187"/>
      <c r="DIU261" s="187"/>
      <c r="DIV261" s="187"/>
      <c r="DIW261" s="187"/>
      <c r="DIX261" s="187"/>
      <c r="DIY261" s="187"/>
      <c r="DIZ261" s="187"/>
      <c r="DJA261" s="187"/>
      <c r="DJB261" s="187"/>
      <c r="DJC261" s="187"/>
      <c r="DJD261" s="187"/>
      <c r="DJE261" s="187"/>
      <c r="DJF261" s="187"/>
      <c r="DJG261" s="187"/>
      <c r="DJH261" s="187"/>
      <c r="DJI261" s="187"/>
      <c r="DJJ261" s="187"/>
      <c r="DJK261" s="187"/>
      <c r="DJL261" s="187"/>
      <c r="DJM261" s="187"/>
      <c r="DJN261" s="187"/>
      <c r="DJO261" s="187"/>
      <c r="DJP261" s="187"/>
      <c r="DJQ261" s="187"/>
      <c r="DJR261" s="187"/>
      <c r="DJS261" s="187"/>
      <c r="DJT261" s="187"/>
      <c r="DJU261" s="187"/>
      <c r="DJV261" s="187"/>
      <c r="DJW261" s="187"/>
      <c r="DJX261" s="187"/>
      <c r="DJY261" s="187"/>
      <c r="DJZ261" s="187"/>
      <c r="DKA261" s="187"/>
      <c r="DKB261" s="187"/>
      <c r="DKC261" s="187"/>
      <c r="DKD261" s="187"/>
      <c r="DKE261" s="187"/>
      <c r="DKF261" s="187"/>
      <c r="DKG261" s="187"/>
      <c r="DKH261" s="187"/>
      <c r="DKI261" s="187"/>
      <c r="DKJ261" s="187"/>
      <c r="DKK261" s="187"/>
      <c r="DKL261" s="187"/>
      <c r="DKM261" s="187"/>
      <c r="DKN261" s="187"/>
      <c r="DKO261" s="187"/>
      <c r="DKP261" s="187"/>
      <c r="DKQ261" s="187"/>
      <c r="DKR261" s="187"/>
      <c r="DKS261" s="187"/>
      <c r="DKT261" s="187"/>
      <c r="DKU261" s="187"/>
      <c r="DKV261" s="187"/>
      <c r="DKW261" s="187"/>
      <c r="DKX261" s="187"/>
      <c r="DKY261" s="187"/>
      <c r="DKZ261" s="187"/>
      <c r="DLA261" s="187"/>
      <c r="DLB261" s="187"/>
      <c r="DLC261" s="187"/>
      <c r="DLD261" s="187"/>
      <c r="DLE261" s="187"/>
      <c r="DLF261" s="187"/>
      <c r="DLG261" s="187"/>
      <c r="DLH261" s="187"/>
      <c r="DLI261" s="187"/>
      <c r="DLJ261" s="187"/>
      <c r="DLK261" s="187"/>
      <c r="DLL261" s="187"/>
      <c r="DLM261" s="187"/>
      <c r="DLN261" s="187"/>
      <c r="DLO261" s="187"/>
      <c r="DLP261" s="187"/>
      <c r="DLQ261" s="187"/>
      <c r="DLR261" s="187"/>
      <c r="DLS261" s="187"/>
      <c r="DLT261" s="187"/>
      <c r="DLU261" s="187"/>
      <c r="DLV261" s="187"/>
      <c r="DLW261" s="187"/>
      <c r="DLX261" s="187"/>
      <c r="DLY261" s="187"/>
      <c r="DLZ261" s="187"/>
      <c r="DMA261" s="187"/>
      <c r="DMB261" s="187"/>
      <c r="DMC261" s="187"/>
      <c r="DMD261" s="187"/>
      <c r="DME261" s="187"/>
      <c r="DMF261" s="187"/>
      <c r="DMG261" s="187"/>
      <c r="DMH261" s="187"/>
      <c r="DMI261" s="187"/>
      <c r="DMJ261" s="187"/>
      <c r="DMK261" s="187"/>
      <c r="DML261" s="187"/>
      <c r="DMM261" s="187"/>
      <c r="DMN261" s="187"/>
      <c r="DMO261" s="187"/>
      <c r="DMP261" s="187"/>
      <c r="DMQ261" s="187"/>
      <c r="DMR261" s="187"/>
      <c r="DMS261" s="187"/>
      <c r="DMT261" s="187"/>
      <c r="DMU261" s="187"/>
      <c r="DMV261" s="187"/>
      <c r="DMW261" s="187"/>
      <c r="DMX261" s="187"/>
      <c r="DMY261" s="187"/>
      <c r="DMZ261" s="187"/>
      <c r="DNA261" s="187"/>
      <c r="DNB261" s="187"/>
      <c r="DNC261" s="187"/>
      <c r="DND261" s="187"/>
      <c r="DNE261" s="187"/>
      <c r="DNF261" s="187"/>
      <c r="DNG261" s="187"/>
      <c r="DNH261" s="187"/>
      <c r="DNI261" s="187"/>
      <c r="DNJ261" s="187"/>
      <c r="DNK261" s="187"/>
      <c r="DNL261" s="187"/>
      <c r="DNM261" s="187"/>
      <c r="DNN261" s="187"/>
      <c r="DNO261" s="187"/>
      <c r="DNP261" s="187"/>
      <c r="DNQ261" s="187"/>
      <c r="DNR261" s="187"/>
      <c r="DNS261" s="187"/>
      <c r="DNT261" s="187"/>
      <c r="DNU261" s="187"/>
      <c r="DNV261" s="187"/>
      <c r="DNW261" s="187"/>
      <c r="DNX261" s="187"/>
      <c r="DNY261" s="187"/>
      <c r="DNZ261" s="187"/>
      <c r="DOA261" s="187"/>
      <c r="DOB261" s="187"/>
      <c r="DOC261" s="187"/>
      <c r="DOD261" s="187"/>
      <c r="DOE261" s="187"/>
      <c r="DOF261" s="187"/>
      <c r="DOG261" s="187"/>
      <c r="DOH261" s="187"/>
      <c r="DOI261" s="187"/>
      <c r="DOJ261" s="187"/>
      <c r="DOK261" s="187"/>
      <c r="DOL261" s="187"/>
      <c r="DOM261" s="187"/>
      <c r="DON261" s="187"/>
      <c r="DOO261" s="187"/>
      <c r="DOP261" s="187"/>
      <c r="DOQ261" s="187"/>
      <c r="DOR261" s="187"/>
      <c r="DOS261" s="187"/>
      <c r="DOT261" s="187"/>
      <c r="DOU261" s="187"/>
      <c r="DOV261" s="187"/>
      <c r="DOW261" s="187"/>
      <c r="DOX261" s="187"/>
      <c r="DOY261" s="187"/>
      <c r="DOZ261" s="187"/>
      <c r="DPA261" s="187"/>
      <c r="DPB261" s="187"/>
      <c r="DPC261" s="187"/>
      <c r="DPD261" s="187"/>
      <c r="DPE261" s="187"/>
      <c r="DPF261" s="187"/>
      <c r="DPG261" s="187"/>
      <c r="DPH261" s="187"/>
      <c r="DPI261" s="187"/>
      <c r="DPJ261" s="187"/>
      <c r="DPK261" s="187"/>
      <c r="DPL261" s="187"/>
      <c r="DPM261" s="187"/>
      <c r="DPN261" s="187"/>
      <c r="DPO261" s="187"/>
      <c r="DPP261" s="187"/>
      <c r="DPQ261" s="187"/>
      <c r="DPR261" s="187"/>
      <c r="DPS261" s="187"/>
      <c r="DPT261" s="187"/>
      <c r="DPU261" s="187"/>
      <c r="DPV261" s="187"/>
      <c r="DPW261" s="187"/>
      <c r="DPX261" s="187"/>
      <c r="DPY261" s="187"/>
      <c r="DPZ261" s="187"/>
      <c r="DQA261" s="187"/>
      <c r="DQB261" s="187"/>
      <c r="DQC261" s="187"/>
      <c r="DQD261" s="187"/>
      <c r="DQE261" s="187"/>
      <c r="DQF261" s="187"/>
      <c r="DQG261" s="187"/>
      <c r="DQH261" s="187"/>
      <c r="DQI261" s="187"/>
      <c r="DQJ261" s="187"/>
      <c r="DQK261" s="187"/>
      <c r="DQL261" s="187"/>
      <c r="DQM261" s="187"/>
      <c r="DQN261" s="187"/>
      <c r="DQO261" s="187"/>
      <c r="DQP261" s="187"/>
      <c r="DQQ261" s="187"/>
      <c r="DQR261" s="187"/>
      <c r="DQS261" s="187"/>
      <c r="DQT261" s="187"/>
      <c r="DQU261" s="187"/>
      <c r="DQV261" s="187"/>
      <c r="DQW261" s="187"/>
      <c r="DQX261" s="187"/>
      <c r="DQY261" s="187"/>
      <c r="DQZ261" s="187"/>
      <c r="DRA261" s="187"/>
      <c r="DRB261" s="187"/>
      <c r="DRC261" s="187"/>
      <c r="DRD261" s="187"/>
      <c r="DRE261" s="187"/>
      <c r="DRF261" s="187"/>
      <c r="DRG261" s="187"/>
      <c r="DRH261" s="187"/>
      <c r="DRI261" s="187"/>
      <c r="DRJ261" s="187"/>
      <c r="DRK261" s="187"/>
      <c r="DRL261" s="187"/>
      <c r="DRM261" s="187"/>
      <c r="DRN261" s="187"/>
      <c r="DRO261" s="187"/>
      <c r="DRP261" s="187"/>
      <c r="DRQ261" s="187"/>
      <c r="DRR261" s="187"/>
      <c r="DRS261" s="187"/>
      <c r="DRT261" s="187"/>
      <c r="DRU261" s="187"/>
      <c r="DRV261" s="187"/>
      <c r="DRW261" s="187"/>
      <c r="DRX261" s="187"/>
      <c r="DRY261" s="187"/>
      <c r="DRZ261" s="187"/>
      <c r="DSA261" s="187"/>
      <c r="DSB261" s="187"/>
      <c r="DSC261" s="187"/>
      <c r="DSD261" s="187"/>
      <c r="DSE261" s="187"/>
      <c r="DSF261" s="187"/>
      <c r="DSG261" s="187"/>
      <c r="DSH261" s="187"/>
      <c r="DSI261" s="187"/>
      <c r="DSJ261" s="187"/>
      <c r="DSK261" s="187"/>
      <c r="DSL261" s="187"/>
      <c r="DSM261" s="187"/>
      <c r="DSN261" s="187"/>
      <c r="DSO261" s="187"/>
      <c r="DSP261" s="187"/>
      <c r="DSQ261" s="187"/>
      <c r="DSR261" s="187"/>
      <c r="DSS261" s="187"/>
      <c r="DST261" s="187"/>
      <c r="DSU261" s="187"/>
      <c r="DSV261" s="187"/>
      <c r="DSW261" s="187"/>
      <c r="DSX261" s="187"/>
      <c r="DSY261" s="187"/>
      <c r="DSZ261" s="187"/>
      <c r="DTA261" s="187"/>
      <c r="DTB261" s="187"/>
      <c r="DTC261" s="187"/>
      <c r="DTD261" s="187"/>
      <c r="DTE261" s="187"/>
      <c r="DTF261" s="187"/>
      <c r="DTG261" s="187"/>
      <c r="DTH261" s="187"/>
      <c r="DTI261" s="187"/>
      <c r="DTJ261" s="187"/>
      <c r="DTK261" s="187"/>
      <c r="DTL261" s="187"/>
      <c r="DTM261" s="187"/>
      <c r="DTN261" s="187"/>
      <c r="DTO261" s="187"/>
      <c r="DTP261" s="187"/>
      <c r="DTQ261" s="187"/>
      <c r="DTR261" s="187"/>
      <c r="DTS261" s="187"/>
      <c r="DTT261" s="187"/>
      <c r="DTU261" s="187"/>
      <c r="DTV261" s="187"/>
      <c r="DTW261" s="187"/>
      <c r="DTX261" s="187"/>
      <c r="DTY261" s="187"/>
      <c r="DTZ261" s="187"/>
      <c r="DUA261" s="187"/>
      <c r="DUB261" s="187"/>
      <c r="DUC261" s="187"/>
      <c r="DUD261" s="187"/>
      <c r="DUE261" s="187"/>
      <c r="DUF261" s="187"/>
      <c r="DUG261" s="187"/>
      <c r="DUH261" s="187"/>
      <c r="DUI261" s="187"/>
      <c r="DUJ261" s="187"/>
      <c r="DUK261" s="187"/>
      <c r="DUL261" s="187"/>
      <c r="DUM261" s="187"/>
      <c r="DUN261" s="187"/>
      <c r="DUO261" s="187"/>
      <c r="DUP261" s="187"/>
      <c r="DUQ261" s="187"/>
      <c r="DUR261" s="187"/>
      <c r="DUS261" s="187"/>
      <c r="DUT261" s="187"/>
      <c r="DUU261" s="187"/>
      <c r="DUV261" s="187"/>
      <c r="DUW261" s="187"/>
      <c r="DUX261" s="187"/>
      <c r="DUY261" s="187"/>
      <c r="DUZ261" s="187"/>
      <c r="DVA261" s="187"/>
      <c r="DVB261" s="187"/>
      <c r="DVC261" s="187"/>
      <c r="DVD261" s="187"/>
      <c r="DVE261" s="187"/>
      <c r="DVF261" s="187"/>
      <c r="DVG261" s="187"/>
      <c r="DVH261" s="187"/>
      <c r="DVI261" s="187"/>
      <c r="DVJ261" s="187"/>
      <c r="DVK261" s="187"/>
      <c r="DVL261" s="187"/>
      <c r="DVM261" s="187"/>
      <c r="DVN261" s="187"/>
      <c r="DVO261" s="187"/>
      <c r="DVP261" s="187"/>
      <c r="DVQ261" s="187"/>
      <c r="DVR261" s="187"/>
      <c r="DVS261" s="187"/>
      <c r="DVT261" s="187"/>
      <c r="DVU261" s="187"/>
      <c r="DVV261" s="187"/>
      <c r="DVW261" s="187"/>
      <c r="DVX261" s="187"/>
      <c r="DVY261" s="187"/>
      <c r="DVZ261" s="187"/>
      <c r="DWA261" s="187"/>
      <c r="DWB261" s="187"/>
      <c r="DWC261" s="187"/>
      <c r="DWD261" s="187"/>
      <c r="DWE261" s="187"/>
      <c r="DWF261" s="187"/>
      <c r="DWG261" s="187"/>
      <c r="DWH261" s="187"/>
      <c r="DWI261" s="187"/>
      <c r="DWJ261" s="187"/>
      <c r="DWK261" s="187"/>
      <c r="DWL261" s="187"/>
      <c r="DWM261" s="187"/>
      <c r="DWN261" s="187"/>
      <c r="DWO261" s="187"/>
      <c r="DWP261" s="187"/>
      <c r="DWQ261" s="187"/>
      <c r="DWR261" s="187"/>
      <c r="DWS261" s="187"/>
      <c r="DWT261" s="187"/>
      <c r="DWU261" s="187"/>
      <c r="DWV261" s="187"/>
      <c r="DWW261" s="187"/>
      <c r="DWX261" s="187"/>
      <c r="DWY261" s="187"/>
      <c r="DWZ261" s="187"/>
      <c r="DXA261" s="187"/>
      <c r="DXB261" s="187"/>
      <c r="DXC261" s="187"/>
      <c r="DXD261" s="187"/>
      <c r="DXE261" s="187"/>
      <c r="DXF261" s="187"/>
      <c r="DXG261" s="187"/>
      <c r="DXH261" s="187"/>
      <c r="DXI261" s="187"/>
      <c r="DXJ261" s="187"/>
      <c r="DXK261" s="187"/>
      <c r="DXL261" s="187"/>
      <c r="DXM261" s="187"/>
      <c r="DXN261" s="187"/>
      <c r="DXO261" s="187"/>
      <c r="DXP261" s="187"/>
      <c r="DXQ261" s="187"/>
      <c r="DXR261" s="187"/>
      <c r="DXS261" s="187"/>
      <c r="DXT261" s="187"/>
      <c r="DXU261" s="187"/>
      <c r="DXV261" s="187"/>
      <c r="DXW261" s="187"/>
      <c r="DXX261" s="187"/>
      <c r="DXY261" s="187"/>
      <c r="DXZ261" s="187"/>
      <c r="DYA261" s="187"/>
      <c r="DYB261" s="187"/>
      <c r="DYC261" s="187"/>
      <c r="DYD261" s="187"/>
      <c r="DYE261" s="187"/>
      <c r="DYF261" s="187"/>
      <c r="DYG261" s="187"/>
      <c r="DYH261" s="187"/>
      <c r="DYI261" s="187"/>
      <c r="DYJ261" s="187"/>
      <c r="DYK261" s="187"/>
      <c r="DYL261" s="187"/>
      <c r="DYM261" s="187"/>
      <c r="DYN261" s="187"/>
      <c r="DYO261" s="187"/>
      <c r="DYP261" s="187"/>
      <c r="DYQ261" s="187"/>
      <c r="DYR261" s="187"/>
      <c r="DYS261" s="187"/>
      <c r="DYT261" s="187"/>
      <c r="DYU261" s="187"/>
      <c r="DYV261" s="187"/>
      <c r="DYW261" s="187"/>
      <c r="DYX261" s="187"/>
      <c r="DYY261" s="187"/>
      <c r="DYZ261" s="187"/>
      <c r="DZA261" s="187"/>
      <c r="DZB261" s="187"/>
      <c r="DZC261" s="187"/>
      <c r="DZD261" s="187"/>
      <c r="DZE261" s="187"/>
      <c r="DZF261" s="187"/>
      <c r="DZG261" s="187"/>
      <c r="DZH261" s="187"/>
      <c r="DZI261" s="187"/>
      <c r="DZJ261" s="187"/>
      <c r="DZK261" s="187"/>
      <c r="DZL261" s="187"/>
      <c r="DZM261" s="187"/>
      <c r="DZN261" s="187"/>
      <c r="DZO261" s="187"/>
      <c r="DZP261" s="187"/>
      <c r="DZQ261" s="187"/>
      <c r="DZR261" s="187"/>
      <c r="DZS261" s="187"/>
      <c r="DZT261" s="187"/>
      <c r="DZU261" s="187"/>
      <c r="DZV261" s="187"/>
      <c r="DZW261" s="187"/>
      <c r="DZX261" s="187"/>
      <c r="DZY261" s="187"/>
      <c r="DZZ261" s="187"/>
      <c r="EAA261" s="187"/>
      <c r="EAB261" s="187"/>
      <c r="EAC261" s="187"/>
      <c r="EAD261" s="187"/>
      <c r="EAE261" s="187"/>
      <c r="EAF261" s="187"/>
      <c r="EAG261" s="187"/>
      <c r="EAH261" s="187"/>
      <c r="EAI261" s="187"/>
      <c r="EAJ261" s="187"/>
      <c r="EAK261" s="187"/>
      <c r="EAL261" s="187"/>
      <c r="EAM261" s="187"/>
      <c r="EAN261" s="187"/>
      <c r="EAO261" s="187"/>
      <c r="EAP261" s="187"/>
      <c r="EAQ261" s="187"/>
      <c r="EAR261" s="187"/>
      <c r="EAS261" s="187"/>
      <c r="EAT261" s="187"/>
      <c r="EAU261" s="187"/>
      <c r="EAV261" s="187"/>
      <c r="EAW261" s="187"/>
      <c r="EAX261" s="187"/>
      <c r="EAY261" s="187"/>
      <c r="EAZ261" s="187"/>
      <c r="EBA261" s="187"/>
      <c r="EBB261" s="187"/>
      <c r="EBC261" s="187"/>
      <c r="EBD261" s="187"/>
      <c r="EBE261" s="187"/>
      <c r="EBF261" s="187"/>
      <c r="EBG261" s="187"/>
      <c r="EBH261" s="187"/>
      <c r="EBI261" s="187"/>
      <c r="EBJ261" s="187"/>
      <c r="EBK261" s="187"/>
      <c r="EBL261" s="187"/>
      <c r="EBM261" s="187"/>
      <c r="EBN261" s="187"/>
      <c r="EBO261" s="187"/>
      <c r="EBP261" s="187"/>
      <c r="EBQ261" s="187"/>
      <c r="EBR261" s="187"/>
      <c r="EBS261" s="187"/>
      <c r="EBT261" s="187"/>
      <c r="EBU261" s="187"/>
      <c r="EBV261" s="187"/>
      <c r="EBW261" s="187"/>
      <c r="EBX261" s="187"/>
      <c r="EBY261" s="187"/>
      <c r="EBZ261" s="187"/>
      <c r="ECA261" s="187"/>
      <c r="ECB261" s="187"/>
      <c r="ECC261" s="187"/>
      <c r="ECD261" s="187"/>
      <c r="ECE261" s="187"/>
      <c r="ECF261" s="187"/>
      <c r="ECG261" s="187"/>
      <c r="ECH261" s="187"/>
      <c r="ECI261" s="187"/>
      <c r="ECJ261" s="187"/>
      <c r="ECK261" s="187"/>
      <c r="ECL261" s="187"/>
      <c r="ECM261" s="187"/>
      <c r="ECN261" s="187"/>
      <c r="ECO261" s="187"/>
      <c r="ECP261" s="187"/>
      <c r="ECQ261" s="187"/>
      <c r="ECR261" s="187"/>
      <c r="ECS261" s="187"/>
      <c r="ECT261" s="187"/>
      <c r="ECU261" s="187"/>
      <c r="ECV261" s="187"/>
      <c r="ECW261" s="187"/>
      <c r="ECX261" s="187"/>
      <c r="ECY261" s="187"/>
      <c r="ECZ261" s="187"/>
      <c r="EDA261" s="187"/>
      <c r="EDB261" s="187"/>
      <c r="EDC261" s="187"/>
      <c r="EDD261" s="187"/>
      <c r="EDE261" s="187"/>
      <c r="EDF261" s="187"/>
      <c r="EDG261" s="187"/>
      <c r="EDH261" s="187"/>
      <c r="EDI261" s="187"/>
      <c r="EDJ261" s="187"/>
      <c r="EDK261" s="187"/>
      <c r="EDL261" s="187"/>
      <c r="EDM261" s="187"/>
      <c r="EDN261" s="187"/>
      <c r="EDO261" s="187"/>
      <c r="EDP261" s="187"/>
      <c r="EDQ261" s="187"/>
      <c r="EDR261" s="187"/>
      <c r="EDS261" s="187"/>
      <c r="EDT261" s="187"/>
      <c r="EDU261" s="187"/>
      <c r="EDV261" s="187"/>
      <c r="EDW261" s="187"/>
      <c r="EDX261" s="187"/>
      <c r="EDY261" s="187"/>
      <c r="EDZ261" s="187"/>
      <c r="EEA261" s="187"/>
      <c r="EEB261" s="187"/>
      <c r="EEC261" s="187"/>
      <c r="EED261" s="187"/>
      <c r="EEE261" s="187"/>
      <c r="EEF261" s="187"/>
      <c r="EEG261" s="187"/>
      <c r="EEH261" s="187"/>
      <c r="EEI261" s="187"/>
      <c r="EEJ261" s="187"/>
      <c r="EEK261" s="187"/>
      <c r="EEL261" s="187"/>
      <c r="EEM261" s="187"/>
      <c r="EEN261" s="187"/>
      <c r="EEO261" s="187"/>
      <c r="EEP261" s="187"/>
      <c r="EEQ261" s="187"/>
      <c r="EER261" s="187"/>
      <c r="EES261" s="187"/>
      <c r="EET261" s="187"/>
      <c r="EEU261" s="187"/>
      <c r="EEV261" s="187"/>
      <c r="EEW261" s="187"/>
      <c r="EEX261" s="187"/>
      <c r="EEY261" s="187"/>
      <c r="EEZ261" s="187"/>
      <c r="EFA261" s="187"/>
      <c r="EFB261" s="187"/>
      <c r="EFC261" s="187"/>
      <c r="EFD261" s="187"/>
      <c r="EFE261" s="187"/>
      <c r="EFF261" s="187"/>
      <c r="EFG261" s="187"/>
      <c r="EFH261" s="187"/>
      <c r="EFI261" s="187"/>
      <c r="EFJ261" s="187"/>
      <c r="EFK261" s="187"/>
      <c r="EFL261" s="187"/>
      <c r="EFM261" s="187"/>
      <c r="EFN261" s="187"/>
      <c r="EFO261" s="187"/>
      <c r="EFP261" s="187"/>
      <c r="EFQ261" s="187"/>
      <c r="EFR261" s="187"/>
      <c r="EFS261" s="187"/>
      <c r="EFT261" s="187"/>
      <c r="EFU261" s="187"/>
      <c r="EFV261" s="187"/>
      <c r="EFW261" s="187"/>
      <c r="EFX261" s="187"/>
      <c r="EFY261" s="187"/>
      <c r="EFZ261" s="187"/>
      <c r="EGA261" s="187"/>
      <c r="EGB261" s="187"/>
      <c r="EGC261" s="187"/>
      <c r="EGD261" s="187"/>
      <c r="EGE261" s="187"/>
      <c r="EGF261" s="187"/>
      <c r="EGG261" s="187"/>
      <c r="EGH261" s="187"/>
      <c r="EGI261" s="187"/>
      <c r="EGJ261" s="187"/>
      <c r="EGK261" s="187"/>
      <c r="EGL261" s="187"/>
      <c r="EGM261" s="187"/>
      <c r="EGN261" s="187"/>
      <c r="EGO261" s="187"/>
      <c r="EGP261" s="187"/>
      <c r="EGQ261" s="187"/>
      <c r="EGR261" s="187"/>
      <c r="EGS261" s="187"/>
      <c r="EGT261" s="187"/>
      <c r="EGU261" s="187"/>
      <c r="EGV261" s="187"/>
      <c r="EGW261" s="187"/>
      <c r="EGX261" s="187"/>
      <c r="EGY261" s="187"/>
      <c r="EGZ261" s="187"/>
      <c r="EHA261" s="187"/>
      <c r="EHB261" s="187"/>
      <c r="EHC261" s="187"/>
      <c r="EHD261" s="187"/>
      <c r="EHE261" s="187"/>
      <c r="EHF261" s="187"/>
      <c r="EHG261" s="187"/>
      <c r="EHH261" s="187"/>
      <c r="EHI261" s="187"/>
      <c r="EHJ261" s="187"/>
      <c r="EHK261" s="187"/>
      <c r="EHL261" s="187"/>
      <c r="EHM261" s="187"/>
      <c r="EHN261" s="187"/>
      <c r="EHO261" s="187"/>
      <c r="EHP261" s="187"/>
      <c r="EHQ261" s="187"/>
      <c r="EHR261" s="187"/>
      <c r="EHS261" s="187"/>
      <c r="EHT261" s="187"/>
      <c r="EHU261" s="187"/>
      <c r="EHV261" s="187"/>
      <c r="EHW261" s="187"/>
      <c r="EHX261" s="187"/>
      <c r="EHY261" s="187"/>
      <c r="EHZ261" s="187"/>
      <c r="EIA261" s="187"/>
      <c r="EIB261" s="187"/>
      <c r="EIC261" s="187"/>
      <c r="EID261" s="187"/>
      <c r="EIE261" s="187"/>
      <c r="EIF261" s="187"/>
      <c r="EIG261" s="187"/>
      <c r="EIH261" s="187"/>
      <c r="EII261" s="187"/>
      <c r="EIJ261" s="187"/>
      <c r="EIK261" s="187"/>
      <c r="EIL261" s="187"/>
      <c r="EIM261" s="187"/>
      <c r="EIN261" s="187"/>
      <c r="EIO261" s="187"/>
      <c r="EIP261" s="187"/>
      <c r="EIQ261" s="187"/>
      <c r="EIR261" s="187"/>
      <c r="EIS261" s="187"/>
      <c r="EIT261" s="187"/>
      <c r="EIU261" s="187"/>
      <c r="EIV261" s="187"/>
      <c r="EIW261" s="187"/>
      <c r="EIX261" s="187"/>
      <c r="EIY261" s="187"/>
      <c r="EIZ261" s="187"/>
      <c r="EJA261" s="187"/>
      <c r="EJB261" s="187"/>
      <c r="EJC261" s="187"/>
      <c r="EJD261" s="187"/>
      <c r="EJE261" s="187"/>
      <c r="EJF261" s="187"/>
      <c r="EJG261" s="187"/>
      <c r="EJH261" s="187"/>
      <c r="EJI261" s="187"/>
      <c r="EJJ261" s="187"/>
      <c r="EJK261" s="187"/>
      <c r="EJL261" s="187"/>
      <c r="EJM261" s="187"/>
      <c r="EJN261" s="187"/>
      <c r="EJO261" s="187"/>
      <c r="EJP261" s="187"/>
      <c r="EJQ261" s="187"/>
      <c r="EJR261" s="187"/>
      <c r="EJS261" s="187"/>
      <c r="EJT261" s="187"/>
      <c r="EJU261" s="187"/>
      <c r="EJV261" s="187"/>
      <c r="EJW261" s="187"/>
      <c r="EJX261" s="187"/>
      <c r="EJY261" s="187"/>
      <c r="EJZ261" s="187"/>
      <c r="EKA261" s="187"/>
      <c r="EKB261" s="187"/>
      <c r="EKC261" s="187"/>
      <c r="EKD261" s="187"/>
      <c r="EKE261" s="187"/>
      <c r="EKF261" s="187"/>
      <c r="EKG261" s="187"/>
      <c r="EKH261" s="187"/>
      <c r="EKI261" s="187"/>
      <c r="EKJ261" s="187"/>
      <c r="EKK261" s="187"/>
      <c r="EKL261" s="187"/>
      <c r="EKM261" s="187"/>
      <c r="EKN261" s="187"/>
      <c r="EKO261" s="187"/>
      <c r="EKP261" s="187"/>
      <c r="EKQ261" s="187"/>
      <c r="EKR261" s="187"/>
      <c r="EKS261" s="187"/>
      <c r="EKT261" s="187"/>
      <c r="EKU261" s="187"/>
      <c r="EKV261" s="187"/>
      <c r="EKW261" s="187"/>
      <c r="EKX261" s="187"/>
      <c r="EKY261" s="187"/>
      <c r="EKZ261" s="187"/>
      <c r="ELA261" s="187"/>
      <c r="ELB261" s="187"/>
      <c r="ELC261" s="187"/>
      <c r="ELD261" s="187"/>
      <c r="ELE261" s="187"/>
      <c r="ELF261" s="187"/>
      <c r="ELG261" s="187"/>
      <c r="ELH261" s="187"/>
      <c r="ELI261" s="187"/>
      <c r="ELJ261" s="187"/>
      <c r="ELK261" s="187"/>
      <c r="ELL261" s="187"/>
      <c r="ELM261" s="187"/>
      <c r="ELN261" s="187"/>
      <c r="ELO261" s="187"/>
      <c r="ELP261" s="187"/>
      <c r="ELQ261" s="187"/>
      <c r="ELR261" s="187"/>
      <c r="ELS261" s="187"/>
      <c r="ELT261" s="187"/>
      <c r="ELU261" s="187"/>
      <c r="ELV261" s="187"/>
      <c r="ELW261" s="187"/>
      <c r="ELX261" s="187"/>
      <c r="ELY261" s="187"/>
      <c r="ELZ261" s="187"/>
      <c r="EMA261" s="187"/>
      <c r="EMB261" s="187"/>
      <c r="EMC261" s="187"/>
      <c r="EMD261" s="187"/>
      <c r="EME261" s="187"/>
      <c r="EMF261" s="187"/>
      <c r="EMG261" s="187"/>
      <c r="EMH261" s="187"/>
      <c r="EMI261" s="187"/>
      <c r="EMJ261" s="187"/>
      <c r="EMK261" s="187"/>
      <c r="EML261" s="187"/>
      <c r="EMM261" s="187"/>
      <c r="EMN261" s="187"/>
      <c r="EMO261" s="187"/>
      <c r="EMP261" s="187"/>
      <c r="EMQ261" s="187"/>
      <c r="EMR261" s="187"/>
      <c r="EMS261" s="187"/>
      <c r="EMT261" s="187"/>
      <c r="EMU261" s="187"/>
      <c r="EMV261" s="187"/>
      <c r="EMW261" s="187"/>
      <c r="EMX261" s="187"/>
      <c r="EMY261" s="187"/>
      <c r="EMZ261" s="187"/>
      <c r="ENA261" s="187"/>
      <c r="ENB261" s="187"/>
      <c r="ENC261" s="187"/>
      <c r="END261" s="187"/>
      <c r="ENE261" s="187"/>
      <c r="ENF261" s="187"/>
      <c r="ENG261" s="187"/>
      <c r="ENH261" s="187"/>
      <c r="ENI261" s="187"/>
      <c r="ENJ261" s="187"/>
      <c r="ENK261" s="187"/>
      <c r="ENL261" s="187"/>
      <c r="ENM261" s="187"/>
      <c r="ENN261" s="187"/>
      <c r="ENO261" s="187"/>
      <c r="ENP261" s="187"/>
      <c r="ENQ261" s="187"/>
      <c r="ENR261" s="187"/>
      <c r="ENS261" s="187"/>
      <c r="ENT261" s="187"/>
      <c r="ENU261" s="187"/>
      <c r="ENV261" s="187"/>
      <c r="ENW261" s="187"/>
      <c r="ENX261" s="187"/>
      <c r="ENY261" s="187"/>
      <c r="ENZ261" s="187"/>
      <c r="EOA261" s="187"/>
      <c r="EOB261" s="187"/>
      <c r="EOC261" s="187"/>
      <c r="EOD261" s="187"/>
      <c r="EOE261" s="187"/>
      <c r="EOF261" s="187"/>
      <c r="EOG261" s="187"/>
      <c r="EOH261" s="187"/>
      <c r="EOI261" s="187"/>
      <c r="EOJ261" s="187"/>
      <c r="EOK261" s="187"/>
      <c r="EOL261" s="187"/>
      <c r="EOM261" s="187"/>
      <c r="EON261" s="187"/>
      <c r="EOO261" s="187"/>
      <c r="EOP261" s="187"/>
      <c r="EOQ261" s="187"/>
      <c r="EOR261" s="187"/>
      <c r="EOS261" s="187"/>
      <c r="EOT261" s="187"/>
      <c r="EOU261" s="187"/>
      <c r="EOV261" s="187"/>
      <c r="EOW261" s="187"/>
      <c r="EOX261" s="187"/>
      <c r="EOY261" s="187"/>
      <c r="EOZ261" s="187"/>
      <c r="EPA261" s="187"/>
      <c r="EPB261" s="187"/>
      <c r="EPC261" s="187"/>
      <c r="EPD261" s="187"/>
      <c r="EPE261" s="187"/>
      <c r="EPF261" s="187"/>
      <c r="EPG261" s="187"/>
      <c r="EPH261" s="187"/>
      <c r="EPI261" s="187"/>
      <c r="EPJ261" s="187"/>
      <c r="EPK261" s="187"/>
      <c r="EPL261" s="187"/>
      <c r="EPM261" s="187"/>
      <c r="EPN261" s="187"/>
      <c r="EPO261" s="187"/>
      <c r="EPP261" s="187"/>
      <c r="EPQ261" s="187"/>
      <c r="EPR261" s="187"/>
      <c r="EPS261" s="187"/>
      <c r="EPT261" s="187"/>
      <c r="EPU261" s="187"/>
      <c r="EPV261" s="187"/>
      <c r="EPW261" s="187"/>
      <c r="EPX261" s="187"/>
      <c r="EPY261" s="187"/>
      <c r="EPZ261" s="187"/>
      <c r="EQA261" s="187"/>
      <c r="EQB261" s="187"/>
      <c r="EQC261" s="187"/>
      <c r="EQD261" s="187"/>
      <c r="EQE261" s="187"/>
      <c r="EQF261" s="187"/>
      <c r="EQG261" s="187"/>
      <c r="EQH261" s="187"/>
      <c r="EQI261" s="187"/>
      <c r="EQJ261" s="187"/>
      <c r="EQK261" s="187"/>
      <c r="EQL261" s="187"/>
      <c r="EQM261" s="187"/>
      <c r="EQN261" s="187"/>
      <c r="EQO261" s="187"/>
      <c r="EQP261" s="187"/>
      <c r="EQQ261" s="187"/>
      <c r="EQR261" s="187"/>
      <c r="EQS261" s="187"/>
      <c r="EQT261" s="187"/>
      <c r="EQU261" s="187"/>
      <c r="EQV261" s="187"/>
      <c r="EQW261" s="187"/>
      <c r="EQX261" s="187"/>
      <c r="EQY261" s="187"/>
      <c r="EQZ261" s="187"/>
      <c r="ERA261" s="187"/>
      <c r="ERB261" s="187"/>
      <c r="ERC261" s="187"/>
      <c r="ERD261" s="187"/>
      <c r="ERE261" s="187"/>
      <c r="ERF261" s="187"/>
      <c r="ERG261" s="187"/>
      <c r="ERH261" s="187"/>
      <c r="ERI261" s="187"/>
      <c r="ERJ261" s="187"/>
      <c r="ERK261" s="187"/>
      <c r="ERL261" s="187"/>
      <c r="ERM261" s="187"/>
      <c r="ERN261" s="187"/>
      <c r="ERO261" s="187"/>
      <c r="ERP261" s="187"/>
      <c r="ERQ261" s="187"/>
      <c r="ERR261" s="187"/>
      <c r="ERS261" s="187"/>
      <c r="ERT261" s="187"/>
      <c r="ERU261" s="187"/>
      <c r="ERV261" s="187"/>
      <c r="ERW261" s="187"/>
      <c r="ERX261" s="187"/>
      <c r="ERY261" s="187"/>
      <c r="ERZ261" s="187"/>
      <c r="ESA261" s="187"/>
      <c r="ESB261" s="187"/>
      <c r="ESC261" s="187"/>
      <c r="ESD261" s="187"/>
      <c r="ESE261" s="187"/>
      <c r="ESF261" s="187"/>
      <c r="ESG261" s="187"/>
      <c r="ESH261" s="187"/>
      <c r="ESI261" s="187"/>
      <c r="ESJ261" s="187"/>
      <c r="ESK261" s="187"/>
      <c r="ESL261" s="187"/>
      <c r="ESM261" s="187"/>
      <c r="ESN261" s="187"/>
      <c r="ESO261" s="187"/>
      <c r="ESP261" s="187"/>
      <c r="ESQ261" s="187"/>
      <c r="ESR261" s="187"/>
      <c r="ESS261" s="187"/>
      <c r="EST261" s="187"/>
      <c r="ESU261" s="187"/>
      <c r="ESV261" s="187"/>
      <c r="ESW261" s="187"/>
      <c r="ESX261" s="187"/>
      <c r="ESY261" s="187"/>
      <c r="ESZ261" s="187"/>
      <c r="ETA261" s="187"/>
      <c r="ETB261" s="187"/>
      <c r="ETC261" s="187"/>
      <c r="ETD261" s="187"/>
      <c r="ETE261" s="187"/>
      <c r="ETF261" s="187"/>
      <c r="ETG261" s="187"/>
      <c r="ETH261" s="187"/>
      <c r="ETI261" s="187"/>
      <c r="ETJ261" s="187"/>
      <c r="ETK261" s="187"/>
      <c r="ETL261" s="187"/>
      <c r="ETM261" s="187"/>
      <c r="ETN261" s="187"/>
      <c r="ETO261" s="187"/>
      <c r="ETP261" s="187"/>
      <c r="ETQ261" s="187"/>
      <c r="ETR261" s="187"/>
      <c r="ETS261" s="187"/>
      <c r="ETT261" s="187"/>
      <c r="ETU261" s="187"/>
      <c r="ETV261" s="187"/>
      <c r="ETW261" s="187"/>
      <c r="ETX261" s="187"/>
      <c r="ETY261" s="187"/>
      <c r="ETZ261" s="187"/>
      <c r="EUA261" s="187"/>
      <c r="EUB261" s="187"/>
      <c r="EUC261" s="187"/>
      <c r="EUD261" s="187"/>
      <c r="EUE261" s="187"/>
      <c r="EUF261" s="187"/>
      <c r="EUG261" s="187"/>
      <c r="EUH261" s="187"/>
      <c r="EUI261" s="187"/>
      <c r="EUJ261" s="187"/>
      <c r="EUK261" s="187"/>
      <c r="EUL261" s="187"/>
      <c r="EUM261" s="187"/>
      <c r="EUN261" s="187"/>
      <c r="EUO261" s="187"/>
      <c r="EUP261" s="187"/>
      <c r="EUQ261" s="187"/>
      <c r="EUR261" s="187"/>
      <c r="EUS261" s="187"/>
      <c r="EUT261" s="187"/>
      <c r="EUU261" s="187"/>
      <c r="EUV261" s="187"/>
      <c r="EUW261" s="187"/>
      <c r="EUX261" s="187"/>
      <c r="EUY261" s="187"/>
      <c r="EUZ261" s="187"/>
      <c r="EVA261" s="187"/>
      <c r="EVB261" s="187"/>
      <c r="EVC261" s="187"/>
      <c r="EVD261" s="187"/>
      <c r="EVE261" s="187"/>
      <c r="EVF261" s="187"/>
      <c r="EVG261" s="187"/>
      <c r="EVH261" s="187"/>
      <c r="EVI261" s="187"/>
      <c r="EVJ261" s="187"/>
      <c r="EVK261" s="187"/>
      <c r="EVL261" s="187"/>
      <c r="EVM261" s="187"/>
      <c r="EVN261" s="187"/>
      <c r="EVO261" s="187"/>
      <c r="EVP261" s="187"/>
      <c r="EVQ261" s="187"/>
      <c r="EVR261" s="187"/>
      <c r="EVS261" s="187"/>
      <c r="EVT261" s="187"/>
      <c r="EVU261" s="187"/>
      <c r="EVV261" s="187"/>
      <c r="EVW261" s="187"/>
      <c r="EVX261" s="187"/>
      <c r="EVY261" s="187"/>
      <c r="EVZ261" s="187"/>
      <c r="EWA261" s="187"/>
      <c r="EWB261" s="187"/>
      <c r="EWC261" s="187"/>
      <c r="EWD261" s="187"/>
      <c r="EWE261" s="187"/>
      <c r="EWF261" s="187"/>
      <c r="EWG261" s="187"/>
      <c r="EWH261" s="187"/>
      <c r="EWI261" s="187"/>
      <c r="EWJ261" s="187"/>
      <c r="EWK261" s="187"/>
      <c r="EWL261" s="187"/>
      <c r="EWM261" s="187"/>
      <c r="EWN261" s="187"/>
      <c r="EWO261" s="187"/>
      <c r="EWP261" s="187"/>
      <c r="EWQ261" s="187"/>
      <c r="EWR261" s="187"/>
      <c r="EWS261" s="187"/>
      <c r="EWT261" s="187"/>
      <c r="EWU261" s="187"/>
      <c r="EWV261" s="187"/>
      <c r="EWW261" s="187"/>
      <c r="EWX261" s="187"/>
      <c r="EWY261" s="187"/>
      <c r="EWZ261" s="187"/>
      <c r="EXA261" s="187"/>
      <c r="EXB261" s="187"/>
      <c r="EXC261" s="187"/>
      <c r="EXD261" s="187"/>
      <c r="EXE261" s="187"/>
      <c r="EXF261" s="187"/>
      <c r="EXG261" s="187"/>
      <c r="EXH261" s="187"/>
      <c r="EXI261" s="187"/>
      <c r="EXJ261" s="187"/>
      <c r="EXK261" s="187"/>
      <c r="EXL261" s="187"/>
      <c r="EXM261" s="187"/>
      <c r="EXN261" s="187"/>
      <c r="EXO261" s="187"/>
      <c r="EXP261" s="187"/>
      <c r="EXQ261" s="187"/>
      <c r="EXR261" s="187"/>
      <c r="EXS261" s="187"/>
      <c r="EXT261" s="187"/>
      <c r="EXU261" s="187"/>
      <c r="EXV261" s="187"/>
      <c r="EXW261" s="187"/>
      <c r="EXX261" s="187"/>
      <c r="EXY261" s="187"/>
      <c r="EXZ261" s="187"/>
      <c r="EYA261" s="187"/>
      <c r="EYB261" s="187"/>
      <c r="EYC261" s="187"/>
      <c r="EYD261" s="187"/>
      <c r="EYE261" s="187"/>
      <c r="EYF261" s="187"/>
      <c r="EYG261" s="187"/>
      <c r="EYH261" s="187"/>
      <c r="EYI261" s="187"/>
      <c r="EYJ261" s="187"/>
      <c r="EYK261" s="187"/>
      <c r="EYL261" s="187"/>
      <c r="EYM261" s="187"/>
      <c r="EYN261" s="187"/>
      <c r="EYO261" s="187"/>
      <c r="EYP261" s="187"/>
      <c r="EYQ261" s="187"/>
      <c r="EYR261" s="187"/>
      <c r="EYS261" s="187"/>
      <c r="EYT261" s="187"/>
      <c r="EYU261" s="187"/>
      <c r="EYV261" s="187"/>
      <c r="EYW261" s="187"/>
      <c r="EYX261" s="187"/>
      <c r="EYY261" s="187"/>
      <c r="EYZ261" s="187"/>
      <c r="EZA261" s="187"/>
      <c r="EZB261" s="187"/>
      <c r="EZC261" s="187"/>
      <c r="EZD261" s="187"/>
      <c r="EZE261" s="187"/>
      <c r="EZF261" s="187"/>
      <c r="EZG261" s="187"/>
      <c r="EZH261" s="187"/>
      <c r="EZI261" s="187"/>
      <c r="EZJ261" s="187"/>
      <c r="EZK261" s="187"/>
      <c r="EZL261" s="187"/>
      <c r="EZM261" s="187"/>
      <c r="EZN261" s="187"/>
      <c r="EZO261" s="187"/>
      <c r="EZP261" s="187"/>
      <c r="EZQ261" s="187"/>
      <c r="EZR261" s="187"/>
      <c r="EZS261" s="187"/>
      <c r="EZT261" s="187"/>
      <c r="EZU261" s="187"/>
      <c r="EZV261" s="187"/>
      <c r="EZW261" s="187"/>
      <c r="EZX261" s="187"/>
      <c r="EZY261" s="187"/>
      <c r="EZZ261" s="187"/>
      <c r="FAA261" s="187"/>
      <c r="FAB261" s="187"/>
      <c r="FAC261" s="187"/>
      <c r="FAD261" s="187"/>
      <c r="FAE261" s="187"/>
      <c r="FAF261" s="187"/>
      <c r="FAG261" s="187"/>
      <c r="FAH261" s="187"/>
      <c r="FAI261" s="187"/>
      <c r="FAJ261" s="187"/>
      <c r="FAK261" s="187"/>
      <c r="FAL261" s="187"/>
      <c r="FAM261" s="187"/>
      <c r="FAN261" s="187"/>
      <c r="FAO261" s="187"/>
      <c r="FAP261" s="187"/>
      <c r="FAQ261" s="187"/>
      <c r="FAR261" s="187"/>
      <c r="FAS261" s="187"/>
      <c r="FAT261" s="187"/>
      <c r="FAU261" s="187"/>
      <c r="FAV261" s="187"/>
      <c r="FAW261" s="187"/>
      <c r="FAX261" s="187"/>
      <c r="FAY261" s="187"/>
      <c r="FAZ261" s="187"/>
      <c r="FBA261" s="187"/>
      <c r="FBB261" s="187"/>
      <c r="FBC261" s="187"/>
      <c r="FBD261" s="187"/>
      <c r="FBE261" s="187"/>
      <c r="FBF261" s="187"/>
      <c r="FBG261" s="187"/>
      <c r="FBH261" s="187"/>
      <c r="FBI261" s="187"/>
      <c r="FBJ261" s="187"/>
      <c r="FBK261" s="187"/>
      <c r="FBL261" s="187"/>
      <c r="FBM261" s="187"/>
      <c r="FBN261" s="187"/>
      <c r="FBO261" s="187"/>
      <c r="FBP261" s="187"/>
      <c r="FBQ261" s="187"/>
      <c r="FBR261" s="187"/>
      <c r="FBS261" s="187"/>
      <c r="FBT261" s="187"/>
      <c r="FBU261" s="187"/>
      <c r="FBV261" s="187"/>
      <c r="FBW261" s="187"/>
      <c r="FBX261" s="187"/>
      <c r="FBY261" s="187"/>
      <c r="FBZ261" s="187"/>
      <c r="FCA261" s="187"/>
      <c r="FCB261" s="187"/>
      <c r="FCC261" s="187"/>
      <c r="FCD261" s="187"/>
      <c r="FCE261" s="187"/>
      <c r="FCF261" s="187"/>
      <c r="FCG261" s="187"/>
      <c r="FCH261" s="187"/>
      <c r="FCI261" s="187"/>
      <c r="FCJ261" s="187"/>
      <c r="FCK261" s="187"/>
      <c r="FCL261" s="187"/>
      <c r="FCM261" s="187"/>
      <c r="FCN261" s="187"/>
      <c r="FCO261" s="187"/>
      <c r="FCP261" s="187"/>
      <c r="FCQ261" s="187"/>
      <c r="FCR261" s="187"/>
      <c r="FCS261" s="187"/>
      <c r="FCT261" s="187"/>
      <c r="FCU261" s="187"/>
      <c r="FCV261" s="187"/>
      <c r="FCW261" s="187"/>
      <c r="FCX261" s="187"/>
      <c r="FCY261" s="187"/>
      <c r="FCZ261" s="187"/>
      <c r="FDA261" s="187"/>
      <c r="FDB261" s="187"/>
      <c r="FDC261" s="187"/>
      <c r="FDD261" s="187"/>
      <c r="FDE261" s="187"/>
      <c r="FDF261" s="187"/>
      <c r="FDG261" s="187"/>
      <c r="FDH261" s="187"/>
      <c r="FDI261" s="187"/>
      <c r="FDJ261" s="187"/>
      <c r="FDK261" s="187"/>
      <c r="FDL261" s="187"/>
      <c r="FDM261" s="187"/>
      <c r="FDN261" s="187"/>
      <c r="FDO261" s="187"/>
      <c r="FDP261" s="187"/>
      <c r="FDQ261" s="187"/>
      <c r="FDR261" s="187"/>
      <c r="FDS261" s="187"/>
      <c r="FDT261" s="187"/>
      <c r="FDU261" s="187"/>
      <c r="FDV261" s="187"/>
      <c r="FDW261" s="187"/>
      <c r="FDX261" s="187"/>
      <c r="FDY261" s="187"/>
      <c r="FDZ261" s="187"/>
      <c r="FEA261" s="187"/>
      <c r="FEB261" s="187"/>
      <c r="FEC261" s="187"/>
      <c r="FED261" s="187"/>
      <c r="FEE261" s="187"/>
      <c r="FEF261" s="187"/>
      <c r="FEG261" s="187"/>
      <c r="FEH261" s="187"/>
      <c r="FEI261" s="187"/>
      <c r="FEJ261" s="187"/>
      <c r="FEK261" s="187"/>
      <c r="FEL261" s="187"/>
      <c r="FEM261" s="187"/>
      <c r="FEN261" s="187"/>
      <c r="FEO261" s="187"/>
      <c r="FEP261" s="187"/>
      <c r="FEQ261" s="187"/>
      <c r="FER261" s="187"/>
      <c r="FES261" s="187"/>
      <c r="FET261" s="187"/>
      <c r="FEU261" s="187"/>
      <c r="FEV261" s="187"/>
      <c r="FEW261" s="187"/>
      <c r="FEX261" s="187"/>
      <c r="FEY261" s="187"/>
      <c r="FEZ261" s="187"/>
      <c r="FFA261" s="187"/>
      <c r="FFB261" s="187"/>
      <c r="FFC261" s="187"/>
      <c r="FFD261" s="187"/>
      <c r="FFE261" s="187"/>
      <c r="FFF261" s="187"/>
      <c r="FFG261" s="187"/>
      <c r="FFH261" s="187"/>
      <c r="FFI261" s="187"/>
      <c r="FFJ261" s="187"/>
      <c r="FFK261" s="187"/>
      <c r="FFL261" s="187"/>
      <c r="FFM261" s="187"/>
      <c r="FFN261" s="187"/>
      <c r="FFO261" s="187"/>
      <c r="FFP261" s="187"/>
      <c r="FFQ261" s="187"/>
      <c r="FFR261" s="187"/>
      <c r="FFS261" s="187"/>
      <c r="FFT261" s="187"/>
      <c r="FFU261" s="187"/>
      <c r="FFV261" s="187"/>
      <c r="FFW261" s="187"/>
      <c r="FFX261" s="187"/>
      <c r="FFY261" s="187"/>
      <c r="FFZ261" s="187"/>
      <c r="FGA261" s="187"/>
      <c r="FGB261" s="187"/>
      <c r="FGC261" s="187"/>
      <c r="FGD261" s="187"/>
      <c r="FGE261" s="187"/>
      <c r="FGF261" s="187"/>
      <c r="FGG261" s="187"/>
      <c r="FGH261" s="187"/>
      <c r="FGI261" s="187"/>
      <c r="FGJ261" s="187"/>
      <c r="FGK261" s="187"/>
      <c r="FGL261" s="187"/>
      <c r="FGM261" s="187"/>
      <c r="FGN261" s="187"/>
      <c r="FGO261" s="187"/>
      <c r="FGP261" s="187"/>
      <c r="FGQ261" s="187"/>
      <c r="FGR261" s="187"/>
      <c r="FGS261" s="187"/>
      <c r="FGT261" s="187"/>
      <c r="FGU261" s="187"/>
      <c r="FGV261" s="187"/>
      <c r="FGW261" s="187"/>
      <c r="FGX261" s="187"/>
      <c r="FGY261" s="187"/>
      <c r="FGZ261" s="187"/>
      <c r="FHA261" s="187"/>
      <c r="FHB261" s="187"/>
      <c r="FHC261" s="187"/>
      <c r="FHD261" s="187"/>
      <c r="FHE261" s="187"/>
      <c r="FHF261" s="187"/>
      <c r="FHG261" s="187"/>
      <c r="FHH261" s="187"/>
      <c r="FHI261" s="187"/>
      <c r="FHJ261" s="187"/>
      <c r="FHK261" s="187"/>
      <c r="FHL261" s="187"/>
      <c r="FHM261" s="187"/>
      <c r="FHN261" s="187"/>
      <c r="FHO261" s="187"/>
      <c r="FHP261" s="187"/>
      <c r="FHQ261" s="187"/>
      <c r="FHR261" s="187"/>
      <c r="FHS261" s="187"/>
      <c r="FHT261" s="187"/>
      <c r="FHU261" s="187"/>
      <c r="FHV261" s="187"/>
      <c r="FHW261" s="187"/>
      <c r="FHX261" s="187"/>
      <c r="FHY261" s="187"/>
      <c r="FHZ261" s="187"/>
      <c r="FIA261" s="187"/>
      <c r="FIB261" s="187"/>
      <c r="FIC261" s="187"/>
      <c r="FID261" s="187"/>
      <c r="FIE261" s="187"/>
      <c r="FIF261" s="187"/>
      <c r="FIG261" s="187"/>
      <c r="FIH261" s="187"/>
      <c r="FII261" s="187"/>
      <c r="FIJ261" s="187"/>
      <c r="FIK261" s="187"/>
      <c r="FIL261" s="187"/>
      <c r="FIM261" s="187"/>
      <c r="FIN261" s="187"/>
      <c r="FIO261" s="187"/>
      <c r="FIP261" s="187"/>
      <c r="FIQ261" s="187"/>
      <c r="FIR261" s="187"/>
      <c r="FIS261" s="187"/>
      <c r="FIT261" s="187"/>
      <c r="FIU261" s="187"/>
      <c r="FIV261" s="187"/>
      <c r="FIW261" s="187"/>
      <c r="FIX261" s="187"/>
      <c r="FIY261" s="187"/>
      <c r="FIZ261" s="187"/>
      <c r="FJA261" s="187"/>
      <c r="FJB261" s="187"/>
      <c r="FJC261" s="187"/>
      <c r="FJD261" s="187"/>
      <c r="FJE261" s="187"/>
      <c r="FJF261" s="187"/>
      <c r="FJG261" s="187"/>
      <c r="FJH261" s="187"/>
      <c r="FJI261" s="187"/>
      <c r="FJJ261" s="187"/>
      <c r="FJK261" s="187"/>
      <c r="FJL261" s="187"/>
      <c r="FJM261" s="187"/>
      <c r="FJN261" s="187"/>
      <c r="FJO261" s="187"/>
      <c r="FJP261" s="187"/>
      <c r="FJQ261" s="187"/>
      <c r="FJR261" s="187"/>
      <c r="FJS261" s="187"/>
      <c r="FJT261" s="187"/>
      <c r="FJU261" s="187"/>
      <c r="FJV261" s="187"/>
      <c r="FJW261" s="187"/>
      <c r="FJX261" s="187"/>
      <c r="FJY261" s="187"/>
      <c r="FJZ261" s="187"/>
      <c r="FKA261" s="187"/>
      <c r="FKB261" s="187"/>
      <c r="FKC261" s="187"/>
      <c r="FKD261" s="187"/>
      <c r="FKE261" s="187"/>
      <c r="FKF261" s="187"/>
      <c r="FKG261" s="187"/>
      <c r="FKH261" s="187"/>
      <c r="FKI261" s="187"/>
      <c r="FKJ261" s="187"/>
      <c r="FKK261" s="187"/>
      <c r="FKL261" s="187"/>
      <c r="FKM261" s="187"/>
      <c r="FKN261" s="187"/>
      <c r="FKO261" s="187"/>
      <c r="FKP261" s="187"/>
      <c r="FKQ261" s="187"/>
      <c r="FKR261" s="187"/>
      <c r="FKS261" s="187"/>
      <c r="FKT261" s="187"/>
      <c r="FKU261" s="187"/>
      <c r="FKV261" s="187"/>
      <c r="FKW261" s="187"/>
      <c r="FKX261" s="187"/>
      <c r="FKY261" s="187"/>
      <c r="FKZ261" s="187"/>
      <c r="FLA261" s="187"/>
      <c r="FLB261" s="187"/>
      <c r="FLC261" s="187"/>
      <c r="FLD261" s="187"/>
      <c r="FLE261" s="187"/>
      <c r="FLF261" s="187"/>
      <c r="FLG261" s="187"/>
      <c r="FLH261" s="187"/>
      <c r="FLI261" s="187"/>
      <c r="FLJ261" s="187"/>
      <c r="FLK261" s="187"/>
      <c r="FLL261" s="187"/>
      <c r="FLM261" s="187"/>
      <c r="FLN261" s="187"/>
      <c r="FLO261" s="187"/>
      <c r="FLP261" s="187"/>
      <c r="FLQ261" s="187"/>
      <c r="FLR261" s="187"/>
      <c r="FLS261" s="187"/>
      <c r="FLT261" s="187"/>
      <c r="FLU261" s="187"/>
      <c r="FLV261" s="187"/>
      <c r="FLW261" s="187"/>
      <c r="FLX261" s="187"/>
      <c r="FLY261" s="187"/>
      <c r="FLZ261" s="187"/>
      <c r="FMA261" s="187"/>
      <c r="FMB261" s="187"/>
      <c r="FMC261" s="187"/>
      <c r="FMD261" s="187"/>
      <c r="FME261" s="187"/>
      <c r="FMF261" s="187"/>
      <c r="FMG261" s="187"/>
      <c r="FMH261" s="187"/>
      <c r="FMI261" s="187"/>
      <c r="FMJ261" s="187"/>
      <c r="FMK261" s="187"/>
      <c r="FML261" s="187"/>
      <c r="FMM261" s="187"/>
      <c r="FMN261" s="187"/>
      <c r="FMO261" s="187"/>
      <c r="FMP261" s="187"/>
      <c r="FMQ261" s="187"/>
      <c r="FMR261" s="187"/>
      <c r="FMS261" s="187"/>
      <c r="FMT261" s="187"/>
      <c r="FMU261" s="187"/>
      <c r="FMV261" s="187"/>
      <c r="FMW261" s="187"/>
      <c r="FMX261" s="187"/>
      <c r="FMY261" s="187"/>
      <c r="FMZ261" s="187"/>
      <c r="FNA261" s="187"/>
      <c r="FNB261" s="187"/>
      <c r="FNC261" s="187"/>
      <c r="FND261" s="187"/>
      <c r="FNE261" s="187"/>
      <c r="FNF261" s="187"/>
      <c r="FNG261" s="187"/>
      <c r="FNH261" s="187"/>
      <c r="FNI261" s="187"/>
      <c r="FNJ261" s="187"/>
      <c r="FNK261" s="187"/>
      <c r="FNL261" s="187"/>
      <c r="FNM261" s="187"/>
      <c r="FNN261" s="187"/>
      <c r="FNO261" s="187"/>
      <c r="FNP261" s="187"/>
      <c r="FNQ261" s="187"/>
      <c r="FNR261" s="187"/>
      <c r="FNS261" s="187"/>
      <c r="FNT261" s="187"/>
      <c r="FNU261" s="187"/>
      <c r="FNV261" s="187"/>
      <c r="FNW261" s="187"/>
      <c r="FNX261" s="187"/>
      <c r="FNY261" s="187"/>
      <c r="FNZ261" s="187"/>
      <c r="FOA261" s="187"/>
      <c r="FOB261" s="187"/>
      <c r="FOC261" s="187"/>
      <c r="FOD261" s="187"/>
      <c r="FOE261" s="187"/>
      <c r="FOF261" s="187"/>
      <c r="FOG261" s="187"/>
      <c r="FOH261" s="187"/>
      <c r="FOI261" s="187"/>
      <c r="FOJ261" s="187"/>
      <c r="FOK261" s="187"/>
      <c r="FOL261" s="187"/>
      <c r="FOM261" s="187"/>
      <c r="FON261" s="187"/>
      <c r="FOO261" s="187"/>
      <c r="FOP261" s="187"/>
      <c r="FOQ261" s="187"/>
      <c r="FOR261" s="187"/>
      <c r="FOS261" s="187"/>
      <c r="FOT261" s="187"/>
      <c r="FOU261" s="187"/>
      <c r="FOV261" s="187"/>
      <c r="FOW261" s="187"/>
      <c r="FOX261" s="187"/>
      <c r="FOY261" s="187"/>
      <c r="FOZ261" s="187"/>
      <c r="FPA261" s="187"/>
      <c r="FPB261" s="187"/>
      <c r="FPC261" s="187"/>
      <c r="FPD261" s="187"/>
      <c r="FPE261" s="187"/>
      <c r="FPF261" s="187"/>
      <c r="FPG261" s="187"/>
      <c r="FPH261" s="187"/>
      <c r="FPI261" s="187"/>
      <c r="FPJ261" s="187"/>
      <c r="FPK261" s="187"/>
      <c r="FPL261" s="187"/>
      <c r="FPM261" s="187"/>
      <c r="FPN261" s="187"/>
      <c r="FPO261" s="187"/>
      <c r="FPP261" s="187"/>
      <c r="FPQ261" s="187"/>
      <c r="FPR261" s="187"/>
      <c r="FPS261" s="187"/>
      <c r="FPT261" s="187"/>
      <c r="FPU261" s="187"/>
      <c r="FPV261" s="187"/>
      <c r="FPW261" s="187"/>
      <c r="FPX261" s="187"/>
      <c r="FPY261" s="187"/>
      <c r="FPZ261" s="187"/>
      <c r="FQA261" s="187"/>
      <c r="FQB261" s="187"/>
      <c r="FQC261" s="187"/>
      <c r="FQD261" s="187"/>
      <c r="FQE261" s="187"/>
      <c r="FQF261" s="187"/>
      <c r="FQG261" s="187"/>
      <c r="FQH261" s="187"/>
      <c r="FQI261" s="187"/>
      <c r="FQJ261" s="187"/>
      <c r="FQK261" s="187"/>
      <c r="FQL261" s="187"/>
      <c r="FQM261" s="187"/>
      <c r="FQN261" s="187"/>
      <c r="FQO261" s="187"/>
      <c r="FQP261" s="187"/>
      <c r="FQQ261" s="187"/>
      <c r="FQR261" s="187"/>
      <c r="FQS261" s="187"/>
      <c r="FQT261" s="187"/>
      <c r="FQU261" s="187"/>
      <c r="FQV261" s="187"/>
      <c r="FQW261" s="187"/>
      <c r="FQX261" s="187"/>
      <c r="FQY261" s="187"/>
      <c r="FQZ261" s="187"/>
      <c r="FRA261" s="187"/>
      <c r="FRB261" s="187"/>
      <c r="FRC261" s="187"/>
      <c r="FRD261" s="187"/>
      <c r="FRE261" s="187"/>
      <c r="FRF261" s="187"/>
      <c r="FRG261" s="187"/>
      <c r="FRH261" s="187"/>
      <c r="FRI261" s="187"/>
      <c r="FRJ261" s="187"/>
      <c r="FRK261" s="187"/>
      <c r="FRL261" s="187"/>
      <c r="FRM261" s="187"/>
      <c r="FRN261" s="187"/>
      <c r="FRO261" s="187"/>
      <c r="FRP261" s="187"/>
      <c r="FRQ261" s="187"/>
      <c r="FRR261" s="187"/>
      <c r="FRS261" s="187"/>
      <c r="FRT261" s="187"/>
      <c r="FRU261" s="187"/>
      <c r="FRV261" s="187"/>
      <c r="FRW261" s="187"/>
      <c r="FRX261" s="187"/>
      <c r="FRY261" s="187"/>
      <c r="FRZ261" s="187"/>
      <c r="FSA261" s="187"/>
      <c r="FSB261" s="187"/>
      <c r="FSC261" s="187"/>
      <c r="FSD261" s="187"/>
      <c r="FSE261" s="187"/>
      <c r="FSF261" s="187"/>
      <c r="FSG261" s="187"/>
      <c r="FSH261" s="187"/>
      <c r="FSI261" s="187"/>
      <c r="FSJ261" s="187"/>
      <c r="FSK261" s="187"/>
      <c r="FSL261" s="187"/>
      <c r="FSM261" s="187"/>
      <c r="FSN261" s="187"/>
      <c r="FSO261" s="187"/>
      <c r="FSP261" s="187"/>
      <c r="FSQ261" s="187"/>
      <c r="FSR261" s="187"/>
      <c r="FSS261" s="187"/>
      <c r="FST261" s="187"/>
      <c r="FSU261" s="187"/>
      <c r="FSV261" s="187"/>
      <c r="FSW261" s="187"/>
      <c r="FSX261" s="187"/>
      <c r="FSY261" s="187"/>
      <c r="FSZ261" s="187"/>
      <c r="FTA261" s="187"/>
      <c r="FTB261" s="187"/>
      <c r="FTC261" s="187"/>
      <c r="FTD261" s="187"/>
      <c r="FTE261" s="187"/>
      <c r="FTF261" s="187"/>
      <c r="FTG261" s="187"/>
      <c r="FTH261" s="187"/>
      <c r="FTI261" s="187"/>
      <c r="FTJ261" s="187"/>
      <c r="FTK261" s="187"/>
      <c r="FTL261" s="187"/>
      <c r="FTM261" s="187"/>
      <c r="FTN261" s="187"/>
      <c r="FTO261" s="187"/>
      <c r="FTP261" s="187"/>
      <c r="FTQ261" s="187"/>
      <c r="FTR261" s="187"/>
      <c r="FTS261" s="187"/>
      <c r="FTT261" s="187"/>
      <c r="FTU261" s="187"/>
      <c r="FTV261" s="187"/>
      <c r="FTW261" s="187"/>
      <c r="FTX261" s="187"/>
      <c r="FTY261" s="187"/>
      <c r="FTZ261" s="187"/>
      <c r="FUA261" s="187"/>
      <c r="FUB261" s="187"/>
      <c r="FUC261" s="187"/>
      <c r="FUD261" s="187"/>
      <c r="FUE261" s="187"/>
      <c r="FUF261" s="187"/>
      <c r="FUG261" s="187"/>
      <c r="FUH261" s="187"/>
      <c r="FUI261" s="187"/>
      <c r="FUJ261" s="187"/>
      <c r="FUK261" s="187"/>
      <c r="FUL261" s="187"/>
      <c r="FUM261" s="187"/>
      <c r="FUN261" s="187"/>
      <c r="FUO261" s="187"/>
      <c r="FUP261" s="187"/>
      <c r="FUQ261" s="187"/>
      <c r="FUR261" s="187"/>
      <c r="FUS261" s="187"/>
      <c r="FUT261" s="187"/>
      <c r="FUU261" s="187"/>
      <c r="FUV261" s="187"/>
      <c r="FUW261" s="187"/>
      <c r="FUX261" s="187"/>
      <c r="FUY261" s="187"/>
      <c r="FUZ261" s="187"/>
      <c r="FVA261" s="187"/>
      <c r="FVB261" s="187"/>
      <c r="FVC261" s="187"/>
      <c r="FVD261" s="187"/>
      <c r="FVE261" s="187"/>
      <c r="FVF261" s="187"/>
      <c r="FVG261" s="187"/>
      <c r="FVH261" s="187"/>
      <c r="FVI261" s="187"/>
      <c r="FVJ261" s="187"/>
      <c r="FVK261" s="187"/>
      <c r="FVL261" s="187"/>
      <c r="FVM261" s="187"/>
      <c r="FVN261" s="187"/>
      <c r="FVO261" s="187"/>
      <c r="FVP261" s="187"/>
      <c r="FVQ261" s="187"/>
      <c r="FVR261" s="187"/>
      <c r="FVS261" s="187"/>
      <c r="FVT261" s="187"/>
      <c r="FVU261" s="187"/>
      <c r="FVV261" s="187"/>
      <c r="FVW261" s="187"/>
      <c r="FVX261" s="187"/>
      <c r="FVY261" s="187"/>
      <c r="FVZ261" s="187"/>
      <c r="FWA261" s="187"/>
      <c r="FWB261" s="187"/>
      <c r="FWC261" s="187"/>
      <c r="FWD261" s="187"/>
      <c r="FWE261" s="187"/>
      <c r="FWF261" s="187"/>
      <c r="FWG261" s="187"/>
      <c r="FWH261" s="187"/>
      <c r="FWI261" s="187"/>
      <c r="FWJ261" s="187"/>
      <c r="FWK261" s="187"/>
      <c r="FWL261" s="187"/>
      <c r="FWM261" s="187"/>
      <c r="FWN261" s="187"/>
      <c r="FWO261" s="187"/>
      <c r="FWP261" s="187"/>
      <c r="FWQ261" s="187"/>
      <c r="FWR261" s="187"/>
      <c r="FWS261" s="187"/>
      <c r="FWT261" s="187"/>
      <c r="FWU261" s="187"/>
      <c r="FWV261" s="187"/>
      <c r="FWW261" s="187"/>
      <c r="FWX261" s="187"/>
      <c r="FWY261" s="187"/>
      <c r="FWZ261" s="187"/>
      <c r="FXA261" s="187"/>
      <c r="FXB261" s="187"/>
      <c r="FXC261" s="187"/>
      <c r="FXD261" s="187"/>
      <c r="FXE261" s="187"/>
      <c r="FXF261" s="187"/>
      <c r="FXG261" s="187"/>
      <c r="FXH261" s="187"/>
      <c r="FXI261" s="187"/>
      <c r="FXJ261" s="187"/>
      <c r="FXK261" s="187"/>
      <c r="FXL261" s="187"/>
      <c r="FXM261" s="187"/>
      <c r="FXN261" s="187"/>
      <c r="FXO261" s="187"/>
      <c r="FXP261" s="187"/>
      <c r="FXQ261" s="187"/>
      <c r="FXR261" s="187"/>
      <c r="FXS261" s="187"/>
      <c r="FXT261" s="187"/>
      <c r="FXU261" s="187"/>
      <c r="FXV261" s="187"/>
      <c r="FXW261" s="187"/>
      <c r="FXX261" s="187"/>
      <c r="FXY261" s="187"/>
      <c r="FXZ261" s="187"/>
      <c r="FYA261" s="187"/>
      <c r="FYB261" s="187"/>
      <c r="FYC261" s="187"/>
      <c r="FYD261" s="187"/>
      <c r="FYE261" s="187"/>
      <c r="FYF261" s="187"/>
      <c r="FYG261" s="187"/>
      <c r="FYH261" s="187"/>
      <c r="FYI261" s="187"/>
      <c r="FYJ261" s="187"/>
      <c r="FYK261" s="187"/>
      <c r="FYL261" s="187"/>
      <c r="FYM261" s="187"/>
      <c r="FYN261" s="187"/>
      <c r="FYO261" s="187"/>
      <c r="FYP261" s="187"/>
      <c r="FYQ261" s="187"/>
      <c r="FYR261" s="187"/>
      <c r="FYS261" s="187"/>
      <c r="FYT261" s="187"/>
      <c r="FYU261" s="187"/>
      <c r="FYV261" s="187"/>
      <c r="FYW261" s="187"/>
      <c r="FYX261" s="187"/>
      <c r="FYY261" s="187"/>
      <c r="FYZ261" s="187"/>
      <c r="FZA261" s="187"/>
      <c r="FZB261" s="187"/>
      <c r="FZC261" s="187"/>
      <c r="FZD261" s="187"/>
      <c r="FZE261" s="187"/>
      <c r="FZF261" s="187"/>
      <c r="FZG261" s="187"/>
      <c r="FZH261" s="187"/>
      <c r="FZI261" s="187"/>
      <c r="FZJ261" s="187"/>
      <c r="FZK261" s="187"/>
      <c r="FZL261" s="187"/>
      <c r="FZM261" s="187"/>
      <c r="FZN261" s="187"/>
      <c r="FZO261" s="187"/>
      <c r="FZP261" s="187"/>
      <c r="FZQ261" s="187"/>
      <c r="FZR261" s="187"/>
      <c r="FZS261" s="187"/>
      <c r="FZT261" s="187"/>
      <c r="FZU261" s="187"/>
      <c r="FZV261" s="187"/>
      <c r="FZW261" s="187"/>
      <c r="FZX261" s="187"/>
      <c r="FZY261" s="187"/>
      <c r="FZZ261" s="187"/>
      <c r="GAA261" s="187"/>
      <c r="GAB261" s="187"/>
      <c r="GAC261" s="187"/>
      <c r="GAD261" s="187"/>
      <c r="GAE261" s="187"/>
      <c r="GAF261" s="187"/>
      <c r="GAG261" s="187"/>
      <c r="GAH261" s="187"/>
      <c r="GAI261" s="187"/>
      <c r="GAJ261" s="187"/>
      <c r="GAK261" s="187"/>
      <c r="GAL261" s="187"/>
      <c r="GAM261" s="187"/>
      <c r="GAN261" s="187"/>
      <c r="GAO261" s="187"/>
      <c r="GAP261" s="187"/>
      <c r="GAQ261" s="187"/>
      <c r="GAR261" s="187"/>
      <c r="GAS261" s="187"/>
      <c r="GAT261" s="187"/>
      <c r="GAU261" s="187"/>
      <c r="GAV261" s="187"/>
      <c r="GAW261" s="187"/>
      <c r="GAX261" s="187"/>
      <c r="GAY261" s="187"/>
      <c r="GAZ261" s="187"/>
      <c r="GBA261" s="187"/>
      <c r="GBB261" s="187"/>
      <c r="GBC261" s="187"/>
      <c r="GBD261" s="187"/>
      <c r="GBE261" s="187"/>
      <c r="GBF261" s="187"/>
      <c r="GBG261" s="187"/>
      <c r="GBH261" s="187"/>
      <c r="GBI261" s="187"/>
      <c r="GBJ261" s="187"/>
      <c r="GBK261" s="187"/>
      <c r="GBL261" s="187"/>
      <c r="GBM261" s="187"/>
      <c r="GBN261" s="187"/>
      <c r="GBO261" s="187"/>
      <c r="GBP261" s="187"/>
      <c r="GBQ261" s="187"/>
      <c r="GBR261" s="187"/>
      <c r="GBS261" s="187"/>
      <c r="GBT261" s="187"/>
      <c r="GBU261" s="187"/>
      <c r="GBV261" s="187"/>
      <c r="GBW261" s="187"/>
      <c r="GBX261" s="187"/>
      <c r="GBY261" s="187"/>
      <c r="GBZ261" s="187"/>
      <c r="GCA261" s="187"/>
      <c r="GCB261" s="187"/>
      <c r="GCC261" s="187"/>
      <c r="GCD261" s="187"/>
      <c r="GCE261" s="187"/>
      <c r="GCF261" s="187"/>
      <c r="GCG261" s="187"/>
      <c r="GCH261" s="187"/>
      <c r="GCI261" s="187"/>
      <c r="GCJ261" s="187"/>
      <c r="GCK261" s="187"/>
      <c r="GCL261" s="187"/>
      <c r="GCM261" s="187"/>
      <c r="GCN261" s="187"/>
      <c r="GCO261" s="187"/>
      <c r="GCP261" s="187"/>
      <c r="GCQ261" s="187"/>
      <c r="GCR261" s="187"/>
      <c r="GCS261" s="187"/>
      <c r="GCT261" s="187"/>
      <c r="GCU261" s="187"/>
      <c r="GCV261" s="187"/>
      <c r="GCW261" s="187"/>
      <c r="GCX261" s="187"/>
      <c r="GCY261" s="187"/>
      <c r="GCZ261" s="187"/>
      <c r="GDA261" s="187"/>
      <c r="GDB261" s="187"/>
      <c r="GDC261" s="187"/>
      <c r="GDD261" s="187"/>
      <c r="GDE261" s="187"/>
      <c r="GDF261" s="187"/>
      <c r="GDG261" s="187"/>
      <c r="GDH261" s="187"/>
      <c r="GDI261" s="187"/>
      <c r="GDJ261" s="187"/>
      <c r="GDK261" s="187"/>
      <c r="GDL261" s="187"/>
      <c r="GDM261" s="187"/>
      <c r="GDN261" s="187"/>
      <c r="GDO261" s="187"/>
      <c r="GDP261" s="187"/>
      <c r="GDQ261" s="187"/>
      <c r="GDR261" s="187"/>
      <c r="GDS261" s="187"/>
      <c r="GDT261" s="187"/>
      <c r="GDU261" s="187"/>
      <c r="GDV261" s="187"/>
      <c r="GDW261" s="187"/>
      <c r="GDX261" s="187"/>
      <c r="GDY261" s="187"/>
      <c r="GDZ261" s="187"/>
      <c r="GEA261" s="187"/>
      <c r="GEB261" s="187"/>
      <c r="GEC261" s="187"/>
      <c r="GED261" s="187"/>
      <c r="GEE261" s="187"/>
      <c r="GEF261" s="187"/>
      <c r="GEG261" s="187"/>
      <c r="GEH261" s="187"/>
      <c r="GEI261" s="187"/>
      <c r="GEJ261" s="187"/>
      <c r="GEK261" s="187"/>
      <c r="GEL261" s="187"/>
      <c r="GEM261" s="187"/>
      <c r="GEN261" s="187"/>
      <c r="GEO261" s="187"/>
      <c r="GEP261" s="187"/>
      <c r="GEQ261" s="187"/>
      <c r="GER261" s="187"/>
      <c r="GES261" s="187"/>
      <c r="GET261" s="187"/>
      <c r="GEU261" s="187"/>
      <c r="GEV261" s="187"/>
      <c r="GEW261" s="187"/>
      <c r="GEX261" s="187"/>
      <c r="GEY261" s="187"/>
      <c r="GEZ261" s="187"/>
      <c r="GFA261" s="187"/>
      <c r="GFB261" s="187"/>
      <c r="GFC261" s="187"/>
      <c r="GFD261" s="187"/>
      <c r="GFE261" s="187"/>
      <c r="GFF261" s="187"/>
      <c r="GFG261" s="187"/>
      <c r="GFH261" s="187"/>
      <c r="GFI261" s="187"/>
      <c r="GFJ261" s="187"/>
      <c r="GFK261" s="187"/>
      <c r="GFL261" s="187"/>
      <c r="GFM261" s="187"/>
      <c r="GFN261" s="187"/>
      <c r="GFO261" s="187"/>
      <c r="GFP261" s="187"/>
      <c r="GFQ261" s="187"/>
      <c r="GFR261" s="187"/>
      <c r="GFS261" s="187"/>
      <c r="GFT261" s="187"/>
      <c r="GFU261" s="187"/>
      <c r="GFV261" s="187"/>
      <c r="GFW261" s="187"/>
      <c r="GFX261" s="187"/>
      <c r="GFY261" s="187"/>
      <c r="GFZ261" s="187"/>
      <c r="GGA261" s="187"/>
      <c r="GGB261" s="187"/>
      <c r="GGC261" s="187"/>
      <c r="GGD261" s="187"/>
      <c r="GGE261" s="187"/>
      <c r="GGF261" s="187"/>
      <c r="GGG261" s="187"/>
      <c r="GGH261" s="187"/>
      <c r="GGI261" s="187"/>
      <c r="GGJ261" s="187"/>
      <c r="GGK261" s="187"/>
      <c r="GGL261" s="187"/>
      <c r="GGM261" s="187"/>
      <c r="GGN261" s="187"/>
      <c r="GGO261" s="187"/>
      <c r="GGP261" s="187"/>
      <c r="GGQ261" s="187"/>
      <c r="GGR261" s="187"/>
      <c r="GGS261" s="187"/>
      <c r="GGT261" s="187"/>
      <c r="GGU261" s="187"/>
      <c r="GGV261" s="187"/>
      <c r="GGW261" s="187"/>
      <c r="GGX261" s="187"/>
      <c r="GGY261" s="187"/>
      <c r="GGZ261" s="187"/>
      <c r="GHA261" s="187"/>
      <c r="GHB261" s="187"/>
      <c r="GHC261" s="187"/>
      <c r="GHD261" s="187"/>
      <c r="GHE261" s="187"/>
      <c r="GHF261" s="187"/>
      <c r="GHG261" s="187"/>
      <c r="GHH261" s="187"/>
      <c r="GHI261" s="187"/>
      <c r="GHJ261" s="187"/>
      <c r="GHK261" s="187"/>
      <c r="GHL261" s="187"/>
      <c r="GHM261" s="187"/>
      <c r="GHN261" s="187"/>
      <c r="GHO261" s="187"/>
      <c r="GHP261" s="187"/>
      <c r="GHQ261" s="187"/>
      <c r="GHR261" s="187"/>
      <c r="GHS261" s="187"/>
      <c r="GHT261" s="187"/>
      <c r="GHU261" s="187"/>
      <c r="GHV261" s="187"/>
      <c r="GHW261" s="187"/>
      <c r="GHX261" s="187"/>
      <c r="GHY261" s="187"/>
      <c r="GHZ261" s="187"/>
      <c r="GIA261" s="187"/>
      <c r="GIB261" s="187"/>
      <c r="GIC261" s="187"/>
      <c r="GID261" s="187"/>
      <c r="GIE261" s="187"/>
      <c r="GIF261" s="187"/>
      <c r="GIG261" s="187"/>
      <c r="GIH261" s="187"/>
      <c r="GII261" s="187"/>
      <c r="GIJ261" s="187"/>
      <c r="GIK261" s="187"/>
      <c r="GIL261" s="187"/>
      <c r="GIM261" s="187"/>
      <c r="GIN261" s="187"/>
      <c r="GIO261" s="187"/>
      <c r="GIP261" s="187"/>
      <c r="GIQ261" s="187"/>
      <c r="GIR261" s="187"/>
      <c r="GIS261" s="187"/>
      <c r="GIT261" s="187"/>
      <c r="GIU261" s="187"/>
      <c r="GIV261" s="187"/>
      <c r="GIW261" s="187"/>
      <c r="GIX261" s="187"/>
      <c r="GIY261" s="187"/>
      <c r="GIZ261" s="187"/>
      <c r="GJA261" s="187"/>
      <c r="GJB261" s="187"/>
      <c r="GJC261" s="187"/>
      <c r="GJD261" s="187"/>
      <c r="GJE261" s="187"/>
      <c r="GJF261" s="187"/>
      <c r="GJG261" s="187"/>
      <c r="GJH261" s="187"/>
      <c r="GJI261" s="187"/>
      <c r="GJJ261" s="187"/>
      <c r="GJK261" s="187"/>
      <c r="GJL261" s="187"/>
      <c r="GJM261" s="187"/>
      <c r="GJN261" s="187"/>
      <c r="GJO261" s="187"/>
      <c r="GJP261" s="187"/>
      <c r="GJQ261" s="187"/>
      <c r="GJR261" s="187"/>
      <c r="GJS261" s="187"/>
      <c r="GJT261" s="187"/>
      <c r="GJU261" s="187"/>
      <c r="GJV261" s="187"/>
      <c r="GJW261" s="187"/>
      <c r="GJX261" s="187"/>
      <c r="GJY261" s="187"/>
      <c r="GJZ261" s="187"/>
      <c r="GKA261" s="187"/>
      <c r="GKB261" s="187"/>
      <c r="GKC261" s="187"/>
      <c r="GKD261" s="187"/>
      <c r="GKE261" s="187"/>
      <c r="GKF261" s="187"/>
      <c r="GKG261" s="187"/>
      <c r="GKH261" s="187"/>
      <c r="GKI261" s="187"/>
      <c r="GKJ261" s="187"/>
      <c r="GKK261" s="187"/>
      <c r="GKL261" s="187"/>
      <c r="GKM261" s="187"/>
      <c r="GKN261" s="187"/>
      <c r="GKO261" s="187"/>
      <c r="GKP261" s="187"/>
      <c r="GKQ261" s="187"/>
      <c r="GKR261" s="187"/>
      <c r="GKS261" s="187"/>
      <c r="GKT261" s="187"/>
      <c r="GKU261" s="187"/>
      <c r="GKV261" s="187"/>
      <c r="GKW261" s="187"/>
      <c r="GKX261" s="187"/>
      <c r="GKY261" s="187"/>
      <c r="GKZ261" s="187"/>
      <c r="GLA261" s="187"/>
      <c r="GLB261" s="187"/>
      <c r="GLC261" s="187"/>
      <c r="GLD261" s="187"/>
      <c r="GLE261" s="187"/>
      <c r="GLF261" s="187"/>
      <c r="GLG261" s="187"/>
      <c r="GLH261" s="187"/>
      <c r="GLI261" s="187"/>
      <c r="GLJ261" s="187"/>
      <c r="GLK261" s="187"/>
      <c r="GLL261" s="187"/>
      <c r="GLM261" s="187"/>
      <c r="GLN261" s="187"/>
      <c r="GLO261" s="187"/>
      <c r="GLP261" s="187"/>
      <c r="GLQ261" s="187"/>
      <c r="GLR261" s="187"/>
      <c r="GLS261" s="187"/>
      <c r="GLT261" s="187"/>
      <c r="GLU261" s="187"/>
      <c r="GLV261" s="187"/>
      <c r="GLW261" s="187"/>
      <c r="GLX261" s="187"/>
      <c r="GLY261" s="187"/>
      <c r="GLZ261" s="187"/>
      <c r="GMA261" s="187"/>
      <c r="GMB261" s="187"/>
      <c r="GMC261" s="187"/>
      <c r="GMD261" s="187"/>
      <c r="GME261" s="187"/>
      <c r="GMF261" s="187"/>
      <c r="GMG261" s="187"/>
      <c r="GMH261" s="187"/>
      <c r="GMI261" s="187"/>
      <c r="GMJ261" s="187"/>
      <c r="GMK261" s="187"/>
      <c r="GML261" s="187"/>
      <c r="GMM261" s="187"/>
      <c r="GMN261" s="187"/>
      <c r="GMO261" s="187"/>
      <c r="GMP261" s="187"/>
      <c r="GMQ261" s="187"/>
      <c r="GMR261" s="187"/>
      <c r="GMS261" s="187"/>
      <c r="GMT261" s="187"/>
      <c r="GMU261" s="187"/>
      <c r="GMV261" s="187"/>
      <c r="GMW261" s="187"/>
      <c r="GMX261" s="187"/>
      <c r="GMY261" s="187"/>
      <c r="GMZ261" s="187"/>
      <c r="GNA261" s="187"/>
      <c r="GNB261" s="187"/>
      <c r="GNC261" s="187"/>
      <c r="GND261" s="187"/>
      <c r="GNE261" s="187"/>
      <c r="GNF261" s="187"/>
      <c r="GNG261" s="187"/>
      <c r="GNH261" s="187"/>
      <c r="GNI261" s="187"/>
      <c r="GNJ261" s="187"/>
      <c r="GNK261" s="187"/>
      <c r="GNL261" s="187"/>
      <c r="GNM261" s="187"/>
      <c r="GNN261" s="187"/>
      <c r="GNO261" s="187"/>
      <c r="GNP261" s="187"/>
      <c r="GNQ261" s="187"/>
      <c r="GNR261" s="187"/>
      <c r="GNS261" s="187"/>
      <c r="GNT261" s="187"/>
      <c r="GNU261" s="187"/>
      <c r="GNV261" s="187"/>
      <c r="GNW261" s="187"/>
      <c r="GNX261" s="187"/>
      <c r="GNY261" s="187"/>
      <c r="GNZ261" s="187"/>
      <c r="GOA261" s="187"/>
      <c r="GOB261" s="187"/>
      <c r="GOC261" s="187"/>
      <c r="GOD261" s="187"/>
      <c r="GOE261" s="187"/>
      <c r="GOF261" s="187"/>
      <c r="GOG261" s="187"/>
      <c r="GOH261" s="187"/>
      <c r="GOI261" s="187"/>
      <c r="GOJ261" s="187"/>
      <c r="GOK261" s="187"/>
      <c r="GOL261" s="187"/>
      <c r="GOM261" s="187"/>
      <c r="GON261" s="187"/>
      <c r="GOO261" s="187"/>
      <c r="GOP261" s="187"/>
      <c r="GOQ261" s="187"/>
      <c r="GOR261" s="187"/>
      <c r="GOS261" s="187"/>
      <c r="GOT261" s="187"/>
      <c r="GOU261" s="187"/>
      <c r="GOV261" s="187"/>
      <c r="GOW261" s="187"/>
      <c r="GOX261" s="187"/>
      <c r="GOY261" s="187"/>
      <c r="GOZ261" s="187"/>
      <c r="GPA261" s="187"/>
      <c r="GPB261" s="187"/>
      <c r="GPC261" s="187"/>
      <c r="GPD261" s="187"/>
      <c r="GPE261" s="187"/>
      <c r="GPF261" s="187"/>
      <c r="GPG261" s="187"/>
      <c r="GPH261" s="187"/>
      <c r="GPI261" s="187"/>
      <c r="GPJ261" s="187"/>
      <c r="GPK261" s="187"/>
      <c r="GPL261" s="187"/>
      <c r="GPM261" s="187"/>
      <c r="GPN261" s="187"/>
      <c r="GPO261" s="187"/>
      <c r="GPP261" s="187"/>
      <c r="GPQ261" s="187"/>
      <c r="GPR261" s="187"/>
      <c r="GPS261" s="187"/>
      <c r="GPT261" s="187"/>
      <c r="GPU261" s="187"/>
      <c r="GPV261" s="187"/>
      <c r="GPW261" s="187"/>
      <c r="GPX261" s="187"/>
      <c r="GPY261" s="187"/>
      <c r="GPZ261" s="187"/>
      <c r="GQA261" s="187"/>
      <c r="GQB261" s="187"/>
      <c r="GQC261" s="187"/>
      <c r="GQD261" s="187"/>
      <c r="GQE261" s="187"/>
      <c r="GQF261" s="187"/>
      <c r="GQG261" s="187"/>
      <c r="GQH261" s="187"/>
      <c r="GQI261" s="187"/>
      <c r="GQJ261" s="187"/>
      <c r="GQK261" s="187"/>
      <c r="GQL261" s="187"/>
      <c r="GQM261" s="187"/>
      <c r="GQN261" s="187"/>
      <c r="GQO261" s="187"/>
      <c r="GQP261" s="187"/>
      <c r="GQQ261" s="187"/>
      <c r="GQR261" s="187"/>
      <c r="GQS261" s="187"/>
      <c r="GQT261" s="187"/>
      <c r="GQU261" s="187"/>
      <c r="GQV261" s="187"/>
      <c r="GQW261" s="187"/>
      <c r="GQX261" s="187"/>
      <c r="GQY261" s="187"/>
      <c r="GQZ261" s="187"/>
      <c r="GRA261" s="187"/>
      <c r="GRB261" s="187"/>
      <c r="GRC261" s="187"/>
      <c r="GRD261" s="187"/>
      <c r="GRE261" s="187"/>
      <c r="GRF261" s="187"/>
      <c r="GRG261" s="187"/>
      <c r="GRH261" s="187"/>
      <c r="GRI261" s="187"/>
      <c r="GRJ261" s="187"/>
      <c r="GRK261" s="187"/>
      <c r="GRL261" s="187"/>
      <c r="GRM261" s="187"/>
      <c r="GRN261" s="187"/>
      <c r="GRO261" s="187"/>
      <c r="GRP261" s="187"/>
      <c r="GRQ261" s="187"/>
      <c r="GRR261" s="187"/>
      <c r="GRS261" s="187"/>
      <c r="GRT261" s="187"/>
      <c r="GRU261" s="187"/>
      <c r="GRV261" s="187"/>
      <c r="GRW261" s="187"/>
      <c r="GRX261" s="187"/>
      <c r="GRY261" s="187"/>
      <c r="GRZ261" s="187"/>
      <c r="GSA261" s="187"/>
      <c r="GSB261" s="187"/>
      <c r="GSC261" s="187"/>
      <c r="GSD261" s="187"/>
      <c r="GSE261" s="187"/>
      <c r="GSF261" s="187"/>
      <c r="GSG261" s="187"/>
      <c r="GSH261" s="187"/>
      <c r="GSI261" s="187"/>
      <c r="GSJ261" s="187"/>
      <c r="GSK261" s="187"/>
      <c r="GSL261" s="187"/>
      <c r="GSM261" s="187"/>
      <c r="GSN261" s="187"/>
      <c r="GSO261" s="187"/>
      <c r="GSP261" s="187"/>
      <c r="GSQ261" s="187"/>
      <c r="GSR261" s="187"/>
      <c r="GSS261" s="187"/>
      <c r="GST261" s="187"/>
      <c r="GSU261" s="187"/>
      <c r="GSV261" s="187"/>
      <c r="GSW261" s="187"/>
      <c r="GSX261" s="187"/>
      <c r="GSY261" s="187"/>
      <c r="GSZ261" s="187"/>
      <c r="GTA261" s="187"/>
      <c r="GTB261" s="187"/>
      <c r="GTC261" s="187"/>
      <c r="GTD261" s="187"/>
      <c r="GTE261" s="187"/>
      <c r="GTF261" s="187"/>
      <c r="GTG261" s="187"/>
      <c r="GTH261" s="187"/>
      <c r="GTI261" s="187"/>
      <c r="GTJ261" s="187"/>
      <c r="GTK261" s="187"/>
      <c r="GTL261" s="187"/>
      <c r="GTM261" s="187"/>
      <c r="GTN261" s="187"/>
      <c r="GTO261" s="187"/>
      <c r="GTP261" s="187"/>
      <c r="GTQ261" s="187"/>
      <c r="GTR261" s="187"/>
      <c r="GTS261" s="187"/>
      <c r="GTT261" s="187"/>
      <c r="GTU261" s="187"/>
      <c r="GTV261" s="187"/>
      <c r="GTW261" s="187"/>
      <c r="GTX261" s="187"/>
      <c r="GTY261" s="187"/>
      <c r="GTZ261" s="187"/>
      <c r="GUA261" s="187"/>
      <c r="GUB261" s="187"/>
      <c r="GUC261" s="187"/>
      <c r="GUD261" s="187"/>
      <c r="GUE261" s="187"/>
      <c r="GUF261" s="187"/>
      <c r="GUG261" s="187"/>
      <c r="GUH261" s="187"/>
      <c r="GUI261" s="187"/>
      <c r="GUJ261" s="187"/>
      <c r="GUK261" s="187"/>
      <c r="GUL261" s="187"/>
      <c r="GUM261" s="187"/>
      <c r="GUN261" s="187"/>
      <c r="GUO261" s="187"/>
      <c r="GUP261" s="187"/>
      <c r="GUQ261" s="187"/>
      <c r="GUR261" s="187"/>
      <c r="GUS261" s="187"/>
      <c r="GUT261" s="187"/>
      <c r="GUU261" s="187"/>
      <c r="GUV261" s="187"/>
      <c r="GUW261" s="187"/>
      <c r="GUX261" s="187"/>
      <c r="GUY261" s="187"/>
      <c r="GUZ261" s="187"/>
      <c r="GVA261" s="187"/>
      <c r="GVB261" s="187"/>
      <c r="GVC261" s="187"/>
      <c r="GVD261" s="187"/>
      <c r="GVE261" s="187"/>
      <c r="GVF261" s="187"/>
      <c r="GVG261" s="187"/>
      <c r="GVH261" s="187"/>
      <c r="GVI261" s="187"/>
      <c r="GVJ261" s="187"/>
      <c r="GVK261" s="187"/>
      <c r="GVL261" s="187"/>
      <c r="GVM261" s="187"/>
      <c r="GVN261" s="187"/>
      <c r="GVO261" s="187"/>
      <c r="GVP261" s="187"/>
      <c r="GVQ261" s="187"/>
      <c r="GVR261" s="187"/>
      <c r="GVS261" s="187"/>
      <c r="GVT261" s="187"/>
      <c r="GVU261" s="187"/>
      <c r="GVV261" s="187"/>
      <c r="GVW261" s="187"/>
      <c r="GVX261" s="187"/>
      <c r="GVY261" s="187"/>
      <c r="GVZ261" s="187"/>
      <c r="GWA261" s="187"/>
      <c r="GWB261" s="187"/>
      <c r="GWC261" s="187"/>
      <c r="GWD261" s="187"/>
      <c r="GWE261" s="187"/>
      <c r="GWF261" s="187"/>
      <c r="GWG261" s="187"/>
      <c r="GWH261" s="187"/>
      <c r="GWI261" s="187"/>
      <c r="GWJ261" s="187"/>
      <c r="GWK261" s="187"/>
      <c r="GWL261" s="187"/>
      <c r="GWM261" s="187"/>
      <c r="GWN261" s="187"/>
      <c r="GWO261" s="187"/>
      <c r="GWP261" s="187"/>
      <c r="GWQ261" s="187"/>
      <c r="GWR261" s="187"/>
      <c r="GWS261" s="187"/>
      <c r="GWT261" s="187"/>
      <c r="GWU261" s="187"/>
      <c r="GWV261" s="187"/>
      <c r="GWW261" s="187"/>
      <c r="GWX261" s="187"/>
      <c r="GWY261" s="187"/>
      <c r="GWZ261" s="187"/>
      <c r="GXA261" s="187"/>
      <c r="GXB261" s="187"/>
      <c r="GXC261" s="187"/>
      <c r="GXD261" s="187"/>
      <c r="GXE261" s="187"/>
      <c r="GXF261" s="187"/>
      <c r="GXG261" s="187"/>
      <c r="GXH261" s="187"/>
      <c r="GXI261" s="187"/>
      <c r="GXJ261" s="187"/>
      <c r="GXK261" s="187"/>
      <c r="GXL261" s="187"/>
      <c r="GXM261" s="187"/>
      <c r="GXN261" s="187"/>
      <c r="GXO261" s="187"/>
      <c r="GXP261" s="187"/>
      <c r="GXQ261" s="187"/>
      <c r="GXR261" s="187"/>
      <c r="GXS261" s="187"/>
      <c r="GXT261" s="187"/>
      <c r="GXU261" s="187"/>
      <c r="GXV261" s="187"/>
      <c r="GXW261" s="187"/>
      <c r="GXX261" s="187"/>
      <c r="GXY261" s="187"/>
      <c r="GXZ261" s="187"/>
      <c r="GYA261" s="187"/>
      <c r="GYB261" s="187"/>
      <c r="GYC261" s="187"/>
      <c r="GYD261" s="187"/>
      <c r="GYE261" s="187"/>
      <c r="GYF261" s="187"/>
      <c r="GYG261" s="187"/>
      <c r="GYH261" s="187"/>
      <c r="GYI261" s="187"/>
      <c r="GYJ261" s="187"/>
      <c r="GYK261" s="187"/>
      <c r="GYL261" s="187"/>
      <c r="GYM261" s="187"/>
      <c r="GYN261" s="187"/>
      <c r="GYO261" s="187"/>
      <c r="GYP261" s="187"/>
      <c r="GYQ261" s="187"/>
      <c r="GYR261" s="187"/>
      <c r="GYS261" s="187"/>
      <c r="GYT261" s="187"/>
      <c r="GYU261" s="187"/>
      <c r="GYV261" s="187"/>
      <c r="GYW261" s="187"/>
      <c r="GYX261" s="187"/>
      <c r="GYY261" s="187"/>
      <c r="GYZ261" s="187"/>
      <c r="GZA261" s="187"/>
      <c r="GZB261" s="187"/>
      <c r="GZC261" s="187"/>
      <c r="GZD261" s="187"/>
      <c r="GZE261" s="187"/>
      <c r="GZF261" s="187"/>
      <c r="GZG261" s="187"/>
      <c r="GZH261" s="187"/>
      <c r="GZI261" s="187"/>
      <c r="GZJ261" s="187"/>
      <c r="GZK261" s="187"/>
      <c r="GZL261" s="187"/>
      <c r="GZM261" s="187"/>
      <c r="GZN261" s="187"/>
      <c r="GZO261" s="187"/>
      <c r="GZP261" s="187"/>
      <c r="GZQ261" s="187"/>
      <c r="GZR261" s="187"/>
      <c r="GZS261" s="187"/>
      <c r="GZT261" s="187"/>
      <c r="GZU261" s="187"/>
      <c r="GZV261" s="187"/>
      <c r="GZW261" s="187"/>
      <c r="GZX261" s="187"/>
      <c r="GZY261" s="187"/>
      <c r="GZZ261" s="187"/>
      <c r="HAA261" s="187"/>
      <c r="HAB261" s="187"/>
      <c r="HAC261" s="187"/>
      <c r="HAD261" s="187"/>
      <c r="HAE261" s="187"/>
      <c r="HAF261" s="187"/>
      <c r="HAG261" s="187"/>
      <c r="HAH261" s="187"/>
      <c r="HAI261" s="187"/>
      <c r="HAJ261" s="187"/>
      <c r="HAK261" s="187"/>
      <c r="HAL261" s="187"/>
      <c r="HAM261" s="187"/>
      <c r="HAN261" s="187"/>
      <c r="HAO261" s="187"/>
      <c r="HAP261" s="187"/>
      <c r="HAQ261" s="187"/>
      <c r="HAR261" s="187"/>
      <c r="HAS261" s="187"/>
      <c r="HAT261" s="187"/>
      <c r="HAU261" s="187"/>
      <c r="HAV261" s="187"/>
      <c r="HAW261" s="187"/>
      <c r="HAX261" s="187"/>
      <c r="HAY261" s="187"/>
      <c r="HAZ261" s="187"/>
      <c r="HBA261" s="187"/>
      <c r="HBB261" s="187"/>
      <c r="HBC261" s="187"/>
      <c r="HBD261" s="187"/>
      <c r="HBE261" s="187"/>
      <c r="HBF261" s="187"/>
      <c r="HBG261" s="187"/>
      <c r="HBH261" s="187"/>
      <c r="HBI261" s="187"/>
      <c r="HBJ261" s="187"/>
      <c r="HBK261" s="187"/>
      <c r="HBL261" s="187"/>
      <c r="HBM261" s="187"/>
      <c r="HBN261" s="187"/>
      <c r="HBO261" s="187"/>
      <c r="HBP261" s="187"/>
      <c r="HBQ261" s="187"/>
      <c r="HBR261" s="187"/>
      <c r="HBS261" s="187"/>
      <c r="HBT261" s="187"/>
      <c r="HBU261" s="187"/>
      <c r="HBV261" s="187"/>
      <c r="HBW261" s="187"/>
      <c r="HBX261" s="187"/>
      <c r="HBY261" s="187"/>
      <c r="HBZ261" s="187"/>
      <c r="HCA261" s="187"/>
      <c r="HCB261" s="187"/>
      <c r="HCC261" s="187"/>
      <c r="HCD261" s="187"/>
      <c r="HCE261" s="187"/>
      <c r="HCF261" s="187"/>
      <c r="HCG261" s="187"/>
      <c r="HCH261" s="187"/>
      <c r="HCI261" s="187"/>
      <c r="HCJ261" s="187"/>
      <c r="HCK261" s="187"/>
      <c r="HCL261" s="187"/>
      <c r="HCM261" s="187"/>
      <c r="HCN261" s="187"/>
      <c r="HCO261" s="187"/>
      <c r="HCP261" s="187"/>
      <c r="HCQ261" s="187"/>
      <c r="HCR261" s="187"/>
      <c r="HCS261" s="187"/>
      <c r="HCT261" s="187"/>
      <c r="HCU261" s="187"/>
      <c r="HCV261" s="187"/>
      <c r="HCW261" s="187"/>
      <c r="HCX261" s="187"/>
      <c r="HCY261" s="187"/>
      <c r="HCZ261" s="187"/>
      <c r="HDA261" s="187"/>
      <c r="HDB261" s="187"/>
      <c r="HDC261" s="187"/>
      <c r="HDD261" s="187"/>
      <c r="HDE261" s="187"/>
      <c r="HDF261" s="187"/>
      <c r="HDG261" s="187"/>
      <c r="HDH261" s="187"/>
      <c r="HDI261" s="187"/>
      <c r="HDJ261" s="187"/>
      <c r="HDK261" s="187"/>
      <c r="HDL261" s="187"/>
      <c r="HDM261" s="187"/>
      <c r="HDN261" s="187"/>
      <c r="HDO261" s="187"/>
      <c r="HDP261" s="187"/>
      <c r="HDQ261" s="187"/>
      <c r="HDR261" s="187"/>
      <c r="HDS261" s="187"/>
      <c r="HDT261" s="187"/>
      <c r="HDU261" s="187"/>
      <c r="HDV261" s="187"/>
      <c r="HDW261" s="187"/>
      <c r="HDX261" s="187"/>
      <c r="HDY261" s="187"/>
      <c r="HDZ261" s="187"/>
      <c r="HEA261" s="187"/>
      <c r="HEB261" s="187"/>
      <c r="HEC261" s="187"/>
      <c r="HED261" s="187"/>
      <c r="HEE261" s="187"/>
      <c r="HEF261" s="187"/>
      <c r="HEG261" s="187"/>
      <c r="HEH261" s="187"/>
      <c r="HEI261" s="187"/>
      <c r="HEJ261" s="187"/>
      <c r="HEK261" s="187"/>
      <c r="HEL261" s="187"/>
      <c r="HEM261" s="187"/>
      <c r="HEN261" s="187"/>
      <c r="HEO261" s="187"/>
      <c r="HEP261" s="187"/>
      <c r="HEQ261" s="187"/>
      <c r="HER261" s="187"/>
      <c r="HES261" s="187"/>
      <c r="HET261" s="187"/>
      <c r="HEU261" s="187"/>
      <c r="HEV261" s="187"/>
      <c r="HEW261" s="187"/>
      <c r="HEX261" s="187"/>
      <c r="HEY261" s="187"/>
      <c r="HEZ261" s="187"/>
      <c r="HFA261" s="187"/>
      <c r="HFB261" s="187"/>
      <c r="HFC261" s="187"/>
      <c r="HFD261" s="187"/>
      <c r="HFE261" s="187"/>
      <c r="HFF261" s="187"/>
      <c r="HFG261" s="187"/>
      <c r="HFH261" s="187"/>
      <c r="HFI261" s="187"/>
      <c r="HFJ261" s="187"/>
      <c r="HFK261" s="187"/>
      <c r="HFL261" s="187"/>
      <c r="HFM261" s="187"/>
      <c r="HFN261" s="187"/>
      <c r="HFO261" s="187"/>
      <c r="HFP261" s="187"/>
      <c r="HFQ261" s="187"/>
      <c r="HFR261" s="187"/>
      <c r="HFS261" s="187"/>
      <c r="HFT261" s="187"/>
      <c r="HFU261" s="187"/>
      <c r="HFV261" s="187"/>
      <c r="HFW261" s="187"/>
      <c r="HFX261" s="187"/>
      <c r="HFY261" s="187"/>
      <c r="HFZ261" s="187"/>
      <c r="HGA261" s="187"/>
      <c r="HGB261" s="187"/>
      <c r="HGC261" s="187"/>
      <c r="HGD261" s="187"/>
      <c r="HGE261" s="187"/>
      <c r="HGF261" s="187"/>
      <c r="HGG261" s="187"/>
      <c r="HGH261" s="187"/>
      <c r="HGI261" s="187"/>
      <c r="HGJ261" s="187"/>
      <c r="HGK261" s="187"/>
      <c r="HGL261" s="187"/>
      <c r="HGM261" s="187"/>
      <c r="HGN261" s="187"/>
      <c r="HGO261" s="187"/>
      <c r="HGP261" s="187"/>
      <c r="HGQ261" s="187"/>
      <c r="HGR261" s="187"/>
      <c r="HGS261" s="187"/>
      <c r="HGT261" s="187"/>
      <c r="HGU261" s="187"/>
      <c r="HGV261" s="187"/>
      <c r="HGW261" s="187"/>
      <c r="HGX261" s="187"/>
      <c r="HGY261" s="187"/>
      <c r="HGZ261" s="187"/>
      <c r="HHA261" s="187"/>
      <c r="HHB261" s="187"/>
      <c r="HHC261" s="187"/>
      <c r="HHD261" s="187"/>
      <c r="HHE261" s="187"/>
      <c r="HHF261" s="187"/>
      <c r="HHG261" s="187"/>
      <c r="HHH261" s="187"/>
      <c r="HHI261" s="187"/>
      <c r="HHJ261" s="187"/>
      <c r="HHK261" s="187"/>
      <c r="HHL261" s="187"/>
      <c r="HHM261" s="187"/>
      <c r="HHN261" s="187"/>
      <c r="HHO261" s="187"/>
      <c r="HHP261" s="187"/>
      <c r="HHQ261" s="187"/>
      <c r="HHR261" s="187"/>
      <c r="HHS261" s="187"/>
      <c r="HHT261" s="187"/>
      <c r="HHU261" s="187"/>
      <c r="HHV261" s="187"/>
      <c r="HHW261" s="187"/>
      <c r="HHX261" s="187"/>
      <c r="HHY261" s="187"/>
      <c r="HHZ261" s="187"/>
      <c r="HIA261" s="187"/>
      <c r="HIB261" s="187"/>
      <c r="HIC261" s="187"/>
      <c r="HID261" s="187"/>
      <c r="HIE261" s="187"/>
      <c r="HIF261" s="187"/>
      <c r="HIG261" s="187"/>
      <c r="HIH261" s="187"/>
      <c r="HII261" s="187"/>
      <c r="HIJ261" s="187"/>
      <c r="HIK261" s="187"/>
      <c r="HIL261" s="187"/>
      <c r="HIM261" s="187"/>
      <c r="HIN261" s="187"/>
      <c r="HIO261" s="187"/>
      <c r="HIP261" s="187"/>
      <c r="HIQ261" s="187"/>
      <c r="HIR261" s="187"/>
      <c r="HIS261" s="187"/>
      <c r="HIT261" s="187"/>
      <c r="HIU261" s="187"/>
      <c r="HIV261" s="187"/>
      <c r="HIW261" s="187"/>
      <c r="HIX261" s="187"/>
      <c r="HIY261" s="187"/>
      <c r="HIZ261" s="187"/>
      <c r="HJA261" s="187"/>
      <c r="HJB261" s="187"/>
      <c r="HJC261" s="187"/>
      <c r="HJD261" s="187"/>
      <c r="HJE261" s="187"/>
      <c r="HJF261" s="187"/>
      <c r="HJG261" s="187"/>
      <c r="HJH261" s="187"/>
      <c r="HJI261" s="187"/>
      <c r="HJJ261" s="187"/>
      <c r="HJK261" s="187"/>
      <c r="HJL261" s="187"/>
      <c r="HJM261" s="187"/>
      <c r="HJN261" s="187"/>
      <c r="HJO261" s="187"/>
      <c r="HJP261" s="187"/>
      <c r="HJQ261" s="187"/>
      <c r="HJR261" s="187"/>
      <c r="HJS261" s="187"/>
      <c r="HJT261" s="187"/>
      <c r="HJU261" s="187"/>
      <c r="HJV261" s="187"/>
      <c r="HJW261" s="187"/>
      <c r="HJX261" s="187"/>
      <c r="HJY261" s="187"/>
      <c r="HJZ261" s="187"/>
      <c r="HKA261" s="187"/>
      <c r="HKB261" s="187"/>
      <c r="HKC261" s="187"/>
      <c r="HKD261" s="187"/>
      <c r="HKE261" s="187"/>
      <c r="HKF261" s="187"/>
      <c r="HKG261" s="187"/>
      <c r="HKH261" s="187"/>
      <c r="HKI261" s="187"/>
      <c r="HKJ261" s="187"/>
      <c r="HKK261" s="187"/>
      <c r="HKL261" s="187"/>
      <c r="HKM261" s="187"/>
      <c r="HKN261" s="187"/>
      <c r="HKO261" s="187"/>
      <c r="HKP261" s="187"/>
      <c r="HKQ261" s="187"/>
      <c r="HKR261" s="187"/>
      <c r="HKS261" s="187"/>
      <c r="HKT261" s="187"/>
      <c r="HKU261" s="187"/>
      <c r="HKV261" s="187"/>
      <c r="HKW261" s="187"/>
      <c r="HKX261" s="187"/>
      <c r="HKY261" s="187"/>
      <c r="HKZ261" s="187"/>
      <c r="HLA261" s="187"/>
      <c r="HLB261" s="187"/>
      <c r="HLC261" s="187"/>
      <c r="HLD261" s="187"/>
      <c r="HLE261" s="187"/>
      <c r="HLF261" s="187"/>
      <c r="HLG261" s="187"/>
      <c r="HLH261" s="187"/>
      <c r="HLI261" s="187"/>
      <c r="HLJ261" s="187"/>
      <c r="HLK261" s="187"/>
      <c r="HLL261" s="187"/>
      <c r="HLM261" s="187"/>
      <c r="HLN261" s="187"/>
      <c r="HLO261" s="187"/>
      <c r="HLP261" s="187"/>
      <c r="HLQ261" s="187"/>
      <c r="HLR261" s="187"/>
      <c r="HLS261" s="187"/>
      <c r="HLT261" s="187"/>
      <c r="HLU261" s="187"/>
      <c r="HLV261" s="187"/>
      <c r="HLW261" s="187"/>
      <c r="HLX261" s="187"/>
      <c r="HLY261" s="187"/>
      <c r="HLZ261" s="187"/>
      <c r="HMA261" s="187"/>
      <c r="HMB261" s="187"/>
      <c r="HMC261" s="187"/>
      <c r="HMD261" s="187"/>
      <c r="HME261" s="187"/>
      <c r="HMF261" s="187"/>
      <c r="HMG261" s="187"/>
      <c r="HMH261" s="187"/>
      <c r="HMI261" s="187"/>
      <c r="HMJ261" s="187"/>
      <c r="HMK261" s="187"/>
      <c r="HML261" s="187"/>
      <c r="HMM261" s="187"/>
      <c r="HMN261" s="187"/>
      <c r="HMO261" s="187"/>
      <c r="HMP261" s="187"/>
      <c r="HMQ261" s="187"/>
      <c r="HMR261" s="187"/>
      <c r="HMS261" s="187"/>
      <c r="HMT261" s="187"/>
      <c r="HMU261" s="187"/>
      <c r="HMV261" s="187"/>
      <c r="HMW261" s="187"/>
      <c r="HMX261" s="187"/>
      <c r="HMY261" s="187"/>
      <c r="HMZ261" s="187"/>
      <c r="HNA261" s="187"/>
      <c r="HNB261" s="187"/>
      <c r="HNC261" s="187"/>
      <c r="HND261" s="187"/>
      <c r="HNE261" s="187"/>
      <c r="HNF261" s="187"/>
      <c r="HNG261" s="187"/>
      <c r="HNH261" s="187"/>
      <c r="HNI261" s="187"/>
      <c r="HNJ261" s="187"/>
      <c r="HNK261" s="187"/>
      <c r="HNL261" s="187"/>
      <c r="HNM261" s="187"/>
      <c r="HNN261" s="187"/>
      <c r="HNO261" s="187"/>
      <c r="HNP261" s="187"/>
      <c r="HNQ261" s="187"/>
      <c r="HNR261" s="187"/>
      <c r="HNS261" s="187"/>
      <c r="HNT261" s="187"/>
      <c r="HNU261" s="187"/>
      <c r="HNV261" s="187"/>
      <c r="HNW261" s="187"/>
      <c r="HNX261" s="187"/>
      <c r="HNY261" s="187"/>
      <c r="HNZ261" s="187"/>
      <c r="HOA261" s="187"/>
      <c r="HOB261" s="187"/>
      <c r="HOC261" s="187"/>
      <c r="HOD261" s="187"/>
      <c r="HOE261" s="187"/>
      <c r="HOF261" s="187"/>
      <c r="HOG261" s="187"/>
      <c r="HOH261" s="187"/>
      <c r="HOI261" s="187"/>
      <c r="HOJ261" s="187"/>
      <c r="HOK261" s="187"/>
      <c r="HOL261" s="187"/>
      <c r="HOM261" s="187"/>
      <c r="HON261" s="187"/>
      <c r="HOO261" s="187"/>
      <c r="HOP261" s="187"/>
      <c r="HOQ261" s="187"/>
      <c r="HOR261" s="187"/>
      <c r="HOS261" s="187"/>
      <c r="HOT261" s="187"/>
      <c r="HOU261" s="187"/>
      <c r="HOV261" s="187"/>
      <c r="HOW261" s="187"/>
      <c r="HOX261" s="187"/>
      <c r="HOY261" s="187"/>
      <c r="HOZ261" s="187"/>
      <c r="HPA261" s="187"/>
      <c r="HPB261" s="187"/>
      <c r="HPC261" s="187"/>
      <c r="HPD261" s="187"/>
      <c r="HPE261" s="187"/>
      <c r="HPF261" s="187"/>
      <c r="HPG261" s="187"/>
      <c r="HPH261" s="187"/>
      <c r="HPI261" s="187"/>
      <c r="HPJ261" s="187"/>
      <c r="HPK261" s="187"/>
      <c r="HPL261" s="187"/>
      <c r="HPM261" s="187"/>
      <c r="HPN261" s="187"/>
      <c r="HPO261" s="187"/>
      <c r="HPP261" s="187"/>
      <c r="HPQ261" s="187"/>
      <c r="HPR261" s="187"/>
      <c r="HPS261" s="187"/>
      <c r="HPT261" s="187"/>
      <c r="HPU261" s="187"/>
      <c r="HPV261" s="187"/>
      <c r="HPW261" s="187"/>
      <c r="HPX261" s="187"/>
      <c r="HPY261" s="187"/>
      <c r="HPZ261" s="187"/>
      <c r="HQA261" s="187"/>
      <c r="HQB261" s="187"/>
      <c r="HQC261" s="187"/>
      <c r="HQD261" s="187"/>
      <c r="HQE261" s="187"/>
      <c r="HQF261" s="187"/>
      <c r="HQG261" s="187"/>
      <c r="HQH261" s="187"/>
      <c r="HQI261" s="187"/>
      <c r="HQJ261" s="187"/>
      <c r="HQK261" s="187"/>
      <c r="HQL261" s="187"/>
      <c r="HQM261" s="187"/>
      <c r="HQN261" s="187"/>
      <c r="HQO261" s="187"/>
      <c r="HQP261" s="187"/>
      <c r="HQQ261" s="187"/>
      <c r="HQR261" s="187"/>
      <c r="HQS261" s="187"/>
      <c r="HQT261" s="187"/>
      <c r="HQU261" s="187"/>
      <c r="HQV261" s="187"/>
      <c r="HQW261" s="187"/>
      <c r="HQX261" s="187"/>
      <c r="HQY261" s="187"/>
      <c r="HQZ261" s="187"/>
      <c r="HRA261" s="187"/>
      <c r="HRB261" s="187"/>
      <c r="HRC261" s="187"/>
      <c r="HRD261" s="187"/>
      <c r="HRE261" s="187"/>
      <c r="HRF261" s="187"/>
      <c r="HRG261" s="187"/>
      <c r="HRH261" s="187"/>
      <c r="HRI261" s="187"/>
      <c r="HRJ261" s="187"/>
      <c r="HRK261" s="187"/>
      <c r="HRL261" s="187"/>
      <c r="HRM261" s="187"/>
      <c r="HRN261" s="187"/>
      <c r="HRO261" s="187"/>
      <c r="HRP261" s="187"/>
      <c r="HRQ261" s="187"/>
      <c r="HRR261" s="187"/>
      <c r="HRS261" s="187"/>
      <c r="HRT261" s="187"/>
      <c r="HRU261" s="187"/>
      <c r="HRV261" s="187"/>
      <c r="HRW261" s="187"/>
      <c r="HRX261" s="187"/>
      <c r="HRY261" s="187"/>
      <c r="HRZ261" s="187"/>
      <c r="HSA261" s="187"/>
      <c r="HSB261" s="187"/>
      <c r="HSC261" s="187"/>
      <c r="HSD261" s="187"/>
      <c r="HSE261" s="187"/>
      <c r="HSF261" s="187"/>
      <c r="HSG261" s="187"/>
      <c r="HSH261" s="187"/>
      <c r="HSI261" s="187"/>
      <c r="HSJ261" s="187"/>
      <c r="HSK261" s="187"/>
      <c r="HSL261" s="187"/>
      <c r="HSM261" s="187"/>
      <c r="HSN261" s="187"/>
      <c r="HSO261" s="187"/>
      <c r="HSP261" s="187"/>
      <c r="HSQ261" s="187"/>
      <c r="HSR261" s="187"/>
      <c r="HSS261" s="187"/>
      <c r="HST261" s="187"/>
      <c r="HSU261" s="187"/>
      <c r="HSV261" s="187"/>
      <c r="HSW261" s="187"/>
      <c r="HSX261" s="187"/>
      <c r="HSY261" s="187"/>
      <c r="HSZ261" s="187"/>
      <c r="HTA261" s="187"/>
      <c r="HTB261" s="187"/>
      <c r="HTC261" s="187"/>
      <c r="HTD261" s="187"/>
      <c r="HTE261" s="187"/>
      <c r="HTF261" s="187"/>
      <c r="HTG261" s="187"/>
      <c r="HTH261" s="187"/>
      <c r="HTI261" s="187"/>
      <c r="HTJ261" s="187"/>
      <c r="HTK261" s="187"/>
      <c r="HTL261" s="187"/>
      <c r="HTM261" s="187"/>
      <c r="HTN261" s="187"/>
      <c r="HTO261" s="187"/>
      <c r="HTP261" s="187"/>
      <c r="HTQ261" s="187"/>
      <c r="HTR261" s="187"/>
      <c r="HTS261" s="187"/>
      <c r="HTT261" s="187"/>
      <c r="HTU261" s="187"/>
      <c r="HTV261" s="187"/>
      <c r="HTW261" s="187"/>
      <c r="HTX261" s="187"/>
      <c r="HTY261" s="187"/>
      <c r="HTZ261" s="187"/>
      <c r="HUA261" s="187"/>
      <c r="HUB261" s="187"/>
      <c r="HUC261" s="187"/>
      <c r="HUD261" s="187"/>
      <c r="HUE261" s="187"/>
      <c r="HUF261" s="187"/>
      <c r="HUG261" s="187"/>
      <c r="HUH261" s="187"/>
      <c r="HUI261" s="187"/>
      <c r="HUJ261" s="187"/>
      <c r="HUK261" s="187"/>
      <c r="HUL261" s="187"/>
      <c r="HUM261" s="187"/>
      <c r="HUN261" s="187"/>
      <c r="HUO261" s="187"/>
      <c r="HUP261" s="187"/>
      <c r="HUQ261" s="187"/>
      <c r="HUR261" s="187"/>
      <c r="HUS261" s="187"/>
      <c r="HUT261" s="187"/>
      <c r="HUU261" s="187"/>
      <c r="HUV261" s="187"/>
      <c r="HUW261" s="187"/>
      <c r="HUX261" s="187"/>
      <c r="HUY261" s="187"/>
      <c r="HUZ261" s="187"/>
      <c r="HVA261" s="187"/>
      <c r="HVB261" s="187"/>
      <c r="HVC261" s="187"/>
      <c r="HVD261" s="187"/>
      <c r="HVE261" s="187"/>
      <c r="HVF261" s="187"/>
      <c r="HVG261" s="187"/>
      <c r="HVH261" s="187"/>
      <c r="HVI261" s="187"/>
      <c r="HVJ261" s="187"/>
      <c r="HVK261" s="187"/>
      <c r="HVL261" s="187"/>
      <c r="HVM261" s="187"/>
      <c r="HVN261" s="187"/>
      <c r="HVO261" s="187"/>
      <c r="HVP261" s="187"/>
      <c r="HVQ261" s="187"/>
      <c r="HVR261" s="187"/>
      <c r="HVS261" s="187"/>
      <c r="HVT261" s="187"/>
      <c r="HVU261" s="187"/>
      <c r="HVV261" s="187"/>
      <c r="HVW261" s="187"/>
      <c r="HVX261" s="187"/>
      <c r="HVY261" s="187"/>
      <c r="HVZ261" s="187"/>
      <c r="HWA261" s="187"/>
      <c r="HWB261" s="187"/>
      <c r="HWC261" s="187"/>
      <c r="HWD261" s="187"/>
      <c r="HWE261" s="187"/>
      <c r="HWF261" s="187"/>
      <c r="HWG261" s="187"/>
      <c r="HWH261" s="187"/>
      <c r="HWI261" s="187"/>
      <c r="HWJ261" s="187"/>
      <c r="HWK261" s="187"/>
      <c r="HWL261" s="187"/>
      <c r="HWM261" s="187"/>
      <c r="HWN261" s="187"/>
      <c r="HWO261" s="187"/>
      <c r="HWP261" s="187"/>
      <c r="HWQ261" s="187"/>
      <c r="HWR261" s="187"/>
      <c r="HWS261" s="187"/>
      <c r="HWT261" s="187"/>
      <c r="HWU261" s="187"/>
      <c r="HWV261" s="187"/>
      <c r="HWW261" s="187"/>
      <c r="HWX261" s="187"/>
      <c r="HWY261" s="187"/>
      <c r="HWZ261" s="187"/>
      <c r="HXA261" s="187"/>
      <c r="HXB261" s="187"/>
      <c r="HXC261" s="187"/>
      <c r="HXD261" s="187"/>
      <c r="HXE261" s="187"/>
      <c r="HXF261" s="187"/>
      <c r="HXG261" s="187"/>
      <c r="HXH261" s="187"/>
      <c r="HXI261" s="187"/>
      <c r="HXJ261" s="187"/>
      <c r="HXK261" s="187"/>
      <c r="HXL261" s="187"/>
      <c r="HXM261" s="187"/>
      <c r="HXN261" s="187"/>
      <c r="HXO261" s="187"/>
      <c r="HXP261" s="187"/>
      <c r="HXQ261" s="187"/>
      <c r="HXR261" s="187"/>
      <c r="HXS261" s="187"/>
      <c r="HXT261" s="187"/>
      <c r="HXU261" s="187"/>
      <c r="HXV261" s="187"/>
      <c r="HXW261" s="187"/>
      <c r="HXX261" s="187"/>
      <c r="HXY261" s="187"/>
      <c r="HXZ261" s="187"/>
      <c r="HYA261" s="187"/>
      <c r="HYB261" s="187"/>
      <c r="HYC261" s="187"/>
      <c r="HYD261" s="187"/>
      <c r="HYE261" s="187"/>
      <c r="HYF261" s="187"/>
      <c r="HYG261" s="187"/>
      <c r="HYH261" s="187"/>
      <c r="HYI261" s="187"/>
      <c r="HYJ261" s="187"/>
      <c r="HYK261" s="187"/>
      <c r="HYL261" s="187"/>
      <c r="HYM261" s="187"/>
      <c r="HYN261" s="187"/>
      <c r="HYO261" s="187"/>
      <c r="HYP261" s="187"/>
      <c r="HYQ261" s="187"/>
      <c r="HYR261" s="187"/>
      <c r="HYS261" s="187"/>
      <c r="HYT261" s="187"/>
      <c r="HYU261" s="187"/>
      <c r="HYV261" s="187"/>
      <c r="HYW261" s="187"/>
      <c r="HYX261" s="187"/>
      <c r="HYY261" s="187"/>
      <c r="HYZ261" s="187"/>
      <c r="HZA261" s="187"/>
      <c r="HZB261" s="187"/>
      <c r="HZC261" s="187"/>
      <c r="HZD261" s="187"/>
      <c r="HZE261" s="187"/>
      <c r="HZF261" s="187"/>
      <c r="HZG261" s="187"/>
      <c r="HZH261" s="187"/>
      <c r="HZI261" s="187"/>
      <c r="HZJ261" s="187"/>
      <c r="HZK261" s="187"/>
      <c r="HZL261" s="187"/>
      <c r="HZM261" s="187"/>
      <c r="HZN261" s="187"/>
      <c r="HZO261" s="187"/>
      <c r="HZP261" s="187"/>
      <c r="HZQ261" s="187"/>
      <c r="HZR261" s="187"/>
      <c r="HZS261" s="187"/>
      <c r="HZT261" s="187"/>
      <c r="HZU261" s="187"/>
      <c r="HZV261" s="187"/>
      <c r="HZW261" s="187"/>
      <c r="HZX261" s="187"/>
      <c r="HZY261" s="187"/>
      <c r="HZZ261" s="187"/>
      <c r="IAA261" s="187"/>
      <c r="IAB261" s="187"/>
      <c r="IAC261" s="187"/>
      <c r="IAD261" s="187"/>
      <c r="IAE261" s="187"/>
      <c r="IAF261" s="187"/>
      <c r="IAG261" s="187"/>
      <c r="IAH261" s="187"/>
      <c r="IAI261" s="187"/>
      <c r="IAJ261" s="187"/>
      <c r="IAK261" s="187"/>
      <c r="IAL261" s="187"/>
      <c r="IAM261" s="187"/>
      <c r="IAN261" s="187"/>
      <c r="IAO261" s="187"/>
      <c r="IAP261" s="187"/>
      <c r="IAQ261" s="187"/>
      <c r="IAR261" s="187"/>
      <c r="IAS261" s="187"/>
      <c r="IAT261" s="187"/>
      <c r="IAU261" s="187"/>
      <c r="IAV261" s="187"/>
      <c r="IAW261" s="187"/>
      <c r="IAX261" s="187"/>
      <c r="IAY261" s="187"/>
      <c r="IAZ261" s="187"/>
      <c r="IBA261" s="187"/>
      <c r="IBB261" s="187"/>
      <c r="IBC261" s="187"/>
      <c r="IBD261" s="187"/>
      <c r="IBE261" s="187"/>
      <c r="IBF261" s="187"/>
      <c r="IBG261" s="187"/>
      <c r="IBH261" s="187"/>
      <c r="IBI261" s="187"/>
      <c r="IBJ261" s="187"/>
      <c r="IBK261" s="187"/>
      <c r="IBL261" s="187"/>
      <c r="IBM261" s="187"/>
      <c r="IBN261" s="187"/>
      <c r="IBO261" s="187"/>
      <c r="IBP261" s="187"/>
      <c r="IBQ261" s="187"/>
      <c r="IBR261" s="187"/>
      <c r="IBS261" s="187"/>
      <c r="IBT261" s="187"/>
      <c r="IBU261" s="187"/>
      <c r="IBV261" s="187"/>
      <c r="IBW261" s="187"/>
      <c r="IBX261" s="187"/>
      <c r="IBY261" s="187"/>
      <c r="IBZ261" s="187"/>
      <c r="ICA261" s="187"/>
      <c r="ICB261" s="187"/>
      <c r="ICC261" s="187"/>
      <c r="ICD261" s="187"/>
      <c r="ICE261" s="187"/>
      <c r="ICF261" s="187"/>
      <c r="ICG261" s="187"/>
      <c r="ICH261" s="187"/>
      <c r="ICI261" s="187"/>
      <c r="ICJ261" s="187"/>
      <c r="ICK261" s="187"/>
      <c r="ICL261" s="187"/>
      <c r="ICM261" s="187"/>
      <c r="ICN261" s="187"/>
      <c r="ICO261" s="187"/>
      <c r="ICP261" s="187"/>
      <c r="ICQ261" s="187"/>
      <c r="ICR261" s="187"/>
      <c r="ICS261" s="187"/>
      <c r="ICT261" s="187"/>
      <c r="ICU261" s="187"/>
      <c r="ICV261" s="187"/>
      <c r="ICW261" s="187"/>
      <c r="ICX261" s="187"/>
      <c r="ICY261" s="187"/>
      <c r="ICZ261" s="187"/>
      <c r="IDA261" s="187"/>
      <c r="IDB261" s="187"/>
      <c r="IDC261" s="187"/>
      <c r="IDD261" s="187"/>
      <c r="IDE261" s="187"/>
      <c r="IDF261" s="187"/>
      <c r="IDG261" s="187"/>
      <c r="IDH261" s="187"/>
      <c r="IDI261" s="187"/>
      <c r="IDJ261" s="187"/>
      <c r="IDK261" s="187"/>
      <c r="IDL261" s="187"/>
      <c r="IDM261" s="187"/>
      <c r="IDN261" s="187"/>
      <c r="IDO261" s="187"/>
      <c r="IDP261" s="187"/>
      <c r="IDQ261" s="187"/>
      <c r="IDR261" s="187"/>
      <c r="IDS261" s="187"/>
      <c r="IDT261" s="187"/>
      <c r="IDU261" s="187"/>
      <c r="IDV261" s="187"/>
      <c r="IDW261" s="187"/>
      <c r="IDX261" s="187"/>
      <c r="IDY261" s="187"/>
      <c r="IDZ261" s="187"/>
      <c r="IEA261" s="187"/>
      <c r="IEB261" s="187"/>
      <c r="IEC261" s="187"/>
      <c r="IED261" s="187"/>
      <c r="IEE261" s="187"/>
      <c r="IEF261" s="187"/>
      <c r="IEG261" s="187"/>
      <c r="IEH261" s="187"/>
      <c r="IEI261" s="187"/>
      <c r="IEJ261" s="187"/>
      <c r="IEK261" s="187"/>
      <c r="IEL261" s="187"/>
      <c r="IEM261" s="187"/>
      <c r="IEN261" s="187"/>
      <c r="IEO261" s="187"/>
      <c r="IEP261" s="187"/>
      <c r="IEQ261" s="187"/>
      <c r="IER261" s="187"/>
      <c r="IES261" s="187"/>
      <c r="IET261" s="187"/>
      <c r="IEU261" s="187"/>
      <c r="IEV261" s="187"/>
      <c r="IEW261" s="187"/>
      <c r="IEX261" s="187"/>
      <c r="IEY261" s="187"/>
      <c r="IEZ261" s="187"/>
      <c r="IFA261" s="187"/>
      <c r="IFB261" s="187"/>
      <c r="IFC261" s="187"/>
      <c r="IFD261" s="187"/>
      <c r="IFE261" s="187"/>
      <c r="IFF261" s="187"/>
      <c r="IFG261" s="187"/>
      <c r="IFH261" s="187"/>
      <c r="IFI261" s="187"/>
      <c r="IFJ261" s="187"/>
      <c r="IFK261" s="187"/>
      <c r="IFL261" s="187"/>
      <c r="IFM261" s="187"/>
      <c r="IFN261" s="187"/>
      <c r="IFO261" s="187"/>
      <c r="IFP261" s="187"/>
      <c r="IFQ261" s="187"/>
      <c r="IFR261" s="187"/>
      <c r="IFS261" s="187"/>
      <c r="IFT261" s="187"/>
      <c r="IFU261" s="187"/>
      <c r="IFV261" s="187"/>
      <c r="IFW261" s="187"/>
      <c r="IFX261" s="187"/>
      <c r="IFY261" s="187"/>
      <c r="IFZ261" s="187"/>
      <c r="IGA261" s="187"/>
      <c r="IGB261" s="187"/>
      <c r="IGC261" s="187"/>
      <c r="IGD261" s="187"/>
      <c r="IGE261" s="187"/>
      <c r="IGF261" s="187"/>
      <c r="IGG261" s="187"/>
      <c r="IGH261" s="187"/>
      <c r="IGI261" s="187"/>
      <c r="IGJ261" s="187"/>
      <c r="IGK261" s="187"/>
      <c r="IGL261" s="187"/>
      <c r="IGM261" s="187"/>
      <c r="IGN261" s="187"/>
      <c r="IGO261" s="187"/>
      <c r="IGP261" s="187"/>
      <c r="IGQ261" s="187"/>
      <c r="IGR261" s="187"/>
      <c r="IGS261" s="187"/>
      <c r="IGT261" s="187"/>
      <c r="IGU261" s="187"/>
      <c r="IGV261" s="187"/>
      <c r="IGW261" s="187"/>
      <c r="IGX261" s="187"/>
      <c r="IGY261" s="187"/>
      <c r="IGZ261" s="187"/>
      <c r="IHA261" s="187"/>
      <c r="IHB261" s="187"/>
      <c r="IHC261" s="187"/>
      <c r="IHD261" s="187"/>
      <c r="IHE261" s="187"/>
      <c r="IHF261" s="187"/>
      <c r="IHG261" s="187"/>
      <c r="IHH261" s="187"/>
      <c r="IHI261" s="187"/>
      <c r="IHJ261" s="187"/>
      <c r="IHK261" s="187"/>
      <c r="IHL261" s="187"/>
      <c r="IHM261" s="187"/>
      <c r="IHN261" s="187"/>
      <c r="IHO261" s="187"/>
      <c r="IHP261" s="187"/>
      <c r="IHQ261" s="187"/>
      <c r="IHR261" s="187"/>
      <c r="IHS261" s="187"/>
      <c r="IHT261" s="187"/>
      <c r="IHU261" s="187"/>
      <c r="IHV261" s="187"/>
      <c r="IHW261" s="187"/>
      <c r="IHX261" s="187"/>
      <c r="IHY261" s="187"/>
      <c r="IHZ261" s="187"/>
      <c r="IIA261" s="187"/>
      <c r="IIB261" s="187"/>
      <c r="IIC261" s="187"/>
      <c r="IID261" s="187"/>
      <c r="IIE261" s="187"/>
      <c r="IIF261" s="187"/>
      <c r="IIG261" s="187"/>
      <c r="IIH261" s="187"/>
      <c r="III261" s="187"/>
      <c r="IIJ261" s="187"/>
      <c r="IIK261" s="187"/>
      <c r="IIL261" s="187"/>
      <c r="IIM261" s="187"/>
      <c r="IIN261" s="187"/>
      <c r="IIO261" s="187"/>
      <c r="IIP261" s="187"/>
      <c r="IIQ261" s="187"/>
      <c r="IIR261" s="187"/>
      <c r="IIS261" s="187"/>
      <c r="IIT261" s="187"/>
      <c r="IIU261" s="187"/>
      <c r="IIV261" s="187"/>
      <c r="IIW261" s="187"/>
      <c r="IIX261" s="187"/>
      <c r="IIY261" s="187"/>
      <c r="IIZ261" s="187"/>
      <c r="IJA261" s="187"/>
      <c r="IJB261" s="187"/>
      <c r="IJC261" s="187"/>
      <c r="IJD261" s="187"/>
      <c r="IJE261" s="187"/>
      <c r="IJF261" s="187"/>
      <c r="IJG261" s="187"/>
      <c r="IJH261" s="187"/>
      <c r="IJI261" s="187"/>
      <c r="IJJ261" s="187"/>
      <c r="IJK261" s="187"/>
      <c r="IJL261" s="187"/>
      <c r="IJM261" s="187"/>
      <c r="IJN261" s="187"/>
      <c r="IJO261" s="187"/>
      <c r="IJP261" s="187"/>
      <c r="IJQ261" s="187"/>
      <c r="IJR261" s="187"/>
      <c r="IJS261" s="187"/>
      <c r="IJT261" s="187"/>
      <c r="IJU261" s="187"/>
      <c r="IJV261" s="187"/>
      <c r="IJW261" s="187"/>
      <c r="IJX261" s="187"/>
      <c r="IJY261" s="187"/>
      <c r="IJZ261" s="187"/>
      <c r="IKA261" s="187"/>
      <c r="IKB261" s="187"/>
      <c r="IKC261" s="187"/>
      <c r="IKD261" s="187"/>
      <c r="IKE261" s="187"/>
      <c r="IKF261" s="187"/>
      <c r="IKG261" s="187"/>
      <c r="IKH261" s="187"/>
      <c r="IKI261" s="187"/>
      <c r="IKJ261" s="187"/>
      <c r="IKK261" s="187"/>
      <c r="IKL261" s="187"/>
      <c r="IKM261" s="187"/>
      <c r="IKN261" s="187"/>
      <c r="IKO261" s="187"/>
      <c r="IKP261" s="187"/>
      <c r="IKQ261" s="187"/>
      <c r="IKR261" s="187"/>
      <c r="IKS261" s="187"/>
      <c r="IKT261" s="187"/>
      <c r="IKU261" s="187"/>
      <c r="IKV261" s="187"/>
      <c r="IKW261" s="187"/>
      <c r="IKX261" s="187"/>
      <c r="IKY261" s="187"/>
      <c r="IKZ261" s="187"/>
      <c r="ILA261" s="187"/>
      <c r="ILB261" s="187"/>
      <c r="ILC261" s="187"/>
      <c r="ILD261" s="187"/>
      <c r="ILE261" s="187"/>
      <c r="ILF261" s="187"/>
      <c r="ILG261" s="187"/>
      <c r="ILH261" s="187"/>
      <c r="ILI261" s="187"/>
      <c r="ILJ261" s="187"/>
      <c r="ILK261" s="187"/>
      <c r="ILL261" s="187"/>
      <c r="ILM261" s="187"/>
      <c r="ILN261" s="187"/>
      <c r="ILO261" s="187"/>
      <c r="ILP261" s="187"/>
      <c r="ILQ261" s="187"/>
      <c r="ILR261" s="187"/>
      <c r="ILS261" s="187"/>
      <c r="ILT261" s="187"/>
      <c r="ILU261" s="187"/>
      <c r="ILV261" s="187"/>
      <c r="ILW261" s="187"/>
      <c r="ILX261" s="187"/>
      <c r="ILY261" s="187"/>
      <c r="ILZ261" s="187"/>
      <c r="IMA261" s="187"/>
      <c r="IMB261" s="187"/>
      <c r="IMC261" s="187"/>
      <c r="IMD261" s="187"/>
      <c r="IME261" s="187"/>
      <c r="IMF261" s="187"/>
      <c r="IMG261" s="187"/>
      <c r="IMH261" s="187"/>
      <c r="IMI261" s="187"/>
      <c r="IMJ261" s="187"/>
      <c r="IMK261" s="187"/>
      <c r="IML261" s="187"/>
      <c r="IMM261" s="187"/>
      <c r="IMN261" s="187"/>
      <c r="IMO261" s="187"/>
      <c r="IMP261" s="187"/>
      <c r="IMQ261" s="187"/>
      <c r="IMR261" s="187"/>
      <c r="IMS261" s="187"/>
      <c r="IMT261" s="187"/>
      <c r="IMU261" s="187"/>
      <c r="IMV261" s="187"/>
      <c r="IMW261" s="187"/>
      <c r="IMX261" s="187"/>
      <c r="IMY261" s="187"/>
      <c r="IMZ261" s="187"/>
      <c r="INA261" s="187"/>
      <c r="INB261" s="187"/>
      <c r="INC261" s="187"/>
      <c r="IND261" s="187"/>
      <c r="INE261" s="187"/>
      <c r="INF261" s="187"/>
      <c r="ING261" s="187"/>
      <c r="INH261" s="187"/>
      <c r="INI261" s="187"/>
      <c r="INJ261" s="187"/>
      <c r="INK261" s="187"/>
      <c r="INL261" s="187"/>
      <c r="INM261" s="187"/>
      <c r="INN261" s="187"/>
      <c r="INO261" s="187"/>
      <c r="INP261" s="187"/>
      <c r="INQ261" s="187"/>
      <c r="INR261" s="187"/>
      <c r="INS261" s="187"/>
      <c r="INT261" s="187"/>
      <c r="INU261" s="187"/>
      <c r="INV261" s="187"/>
      <c r="INW261" s="187"/>
      <c r="INX261" s="187"/>
      <c r="INY261" s="187"/>
      <c r="INZ261" s="187"/>
      <c r="IOA261" s="187"/>
      <c r="IOB261" s="187"/>
      <c r="IOC261" s="187"/>
      <c r="IOD261" s="187"/>
      <c r="IOE261" s="187"/>
      <c r="IOF261" s="187"/>
      <c r="IOG261" s="187"/>
      <c r="IOH261" s="187"/>
      <c r="IOI261" s="187"/>
      <c r="IOJ261" s="187"/>
      <c r="IOK261" s="187"/>
      <c r="IOL261" s="187"/>
      <c r="IOM261" s="187"/>
      <c r="ION261" s="187"/>
      <c r="IOO261" s="187"/>
      <c r="IOP261" s="187"/>
      <c r="IOQ261" s="187"/>
      <c r="IOR261" s="187"/>
      <c r="IOS261" s="187"/>
      <c r="IOT261" s="187"/>
      <c r="IOU261" s="187"/>
      <c r="IOV261" s="187"/>
      <c r="IOW261" s="187"/>
      <c r="IOX261" s="187"/>
      <c r="IOY261" s="187"/>
      <c r="IOZ261" s="187"/>
      <c r="IPA261" s="187"/>
      <c r="IPB261" s="187"/>
      <c r="IPC261" s="187"/>
      <c r="IPD261" s="187"/>
      <c r="IPE261" s="187"/>
      <c r="IPF261" s="187"/>
      <c r="IPG261" s="187"/>
      <c r="IPH261" s="187"/>
      <c r="IPI261" s="187"/>
      <c r="IPJ261" s="187"/>
      <c r="IPK261" s="187"/>
      <c r="IPL261" s="187"/>
      <c r="IPM261" s="187"/>
      <c r="IPN261" s="187"/>
      <c r="IPO261" s="187"/>
      <c r="IPP261" s="187"/>
      <c r="IPQ261" s="187"/>
      <c r="IPR261" s="187"/>
      <c r="IPS261" s="187"/>
      <c r="IPT261" s="187"/>
      <c r="IPU261" s="187"/>
      <c r="IPV261" s="187"/>
      <c r="IPW261" s="187"/>
      <c r="IPX261" s="187"/>
      <c r="IPY261" s="187"/>
      <c r="IPZ261" s="187"/>
      <c r="IQA261" s="187"/>
      <c r="IQB261" s="187"/>
      <c r="IQC261" s="187"/>
      <c r="IQD261" s="187"/>
      <c r="IQE261" s="187"/>
      <c r="IQF261" s="187"/>
      <c r="IQG261" s="187"/>
      <c r="IQH261" s="187"/>
      <c r="IQI261" s="187"/>
      <c r="IQJ261" s="187"/>
      <c r="IQK261" s="187"/>
      <c r="IQL261" s="187"/>
      <c r="IQM261" s="187"/>
      <c r="IQN261" s="187"/>
      <c r="IQO261" s="187"/>
      <c r="IQP261" s="187"/>
      <c r="IQQ261" s="187"/>
      <c r="IQR261" s="187"/>
      <c r="IQS261" s="187"/>
      <c r="IQT261" s="187"/>
      <c r="IQU261" s="187"/>
      <c r="IQV261" s="187"/>
      <c r="IQW261" s="187"/>
      <c r="IQX261" s="187"/>
      <c r="IQY261" s="187"/>
      <c r="IQZ261" s="187"/>
      <c r="IRA261" s="187"/>
      <c r="IRB261" s="187"/>
      <c r="IRC261" s="187"/>
      <c r="IRD261" s="187"/>
      <c r="IRE261" s="187"/>
      <c r="IRF261" s="187"/>
      <c r="IRG261" s="187"/>
      <c r="IRH261" s="187"/>
      <c r="IRI261" s="187"/>
      <c r="IRJ261" s="187"/>
      <c r="IRK261" s="187"/>
      <c r="IRL261" s="187"/>
      <c r="IRM261" s="187"/>
      <c r="IRN261" s="187"/>
      <c r="IRO261" s="187"/>
      <c r="IRP261" s="187"/>
      <c r="IRQ261" s="187"/>
      <c r="IRR261" s="187"/>
      <c r="IRS261" s="187"/>
      <c r="IRT261" s="187"/>
      <c r="IRU261" s="187"/>
      <c r="IRV261" s="187"/>
      <c r="IRW261" s="187"/>
      <c r="IRX261" s="187"/>
      <c r="IRY261" s="187"/>
      <c r="IRZ261" s="187"/>
      <c r="ISA261" s="187"/>
      <c r="ISB261" s="187"/>
      <c r="ISC261" s="187"/>
      <c r="ISD261" s="187"/>
      <c r="ISE261" s="187"/>
      <c r="ISF261" s="187"/>
      <c r="ISG261" s="187"/>
      <c r="ISH261" s="187"/>
      <c r="ISI261" s="187"/>
      <c r="ISJ261" s="187"/>
      <c r="ISK261" s="187"/>
      <c r="ISL261" s="187"/>
      <c r="ISM261" s="187"/>
      <c r="ISN261" s="187"/>
      <c r="ISO261" s="187"/>
      <c r="ISP261" s="187"/>
      <c r="ISQ261" s="187"/>
      <c r="ISR261" s="187"/>
      <c r="ISS261" s="187"/>
      <c r="IST261" s="187"/>
      <c r="ISU261" s="187"/>
      <c r="ISV261" s="187"/>
      <c r="ISW261" s="187"/>
      <c r="ISX261" s="187"/>
      <c r="ISY261" s="187"/>
      <c r="ISZ261" s="187"/>
      <c r="ITA261" s="187"/>
      <c r="ITB261" s="187"/>
      <c r="ITC261" s="187"/>
      <c r="ITD261" s="187"/>
      <c r="ITE261" s="187"/>
      <c r="ITF261" s="187"/>
      <c r="ITG261" s="187"/>
      <c r="ITH261" s="187"/>
      <c r="ITI261" s="187"/>
      <c r="ITJ261" s="187"/>
      <c r="ITK261" s="187"/>
      <c r="ITL261" s="187"/>
      <c r="ITM261" s="187"/>
      <c r="ITN261" s="187"/>
      <c r="ITO261" s="187"/>
      <c r="ITP261" s="187"/>
      <c r="ITQ261" s="187"/>
      <c r="ITR261" s="187"/>
      <c r="ITS261" s="187"/>
      <c r="ITT261" s="187"/>
      <c r="ITU261" s="187"/>
      <c r="ITV261" s="187"/>
      <c r="ITW261" s="187"/>
      <c r="ITX261" s="187"/>
      <c r="ITY261" s="187"/>
      <c r="ITZ261" s="187"/>
      <c r="IUA261" s="187"/>
      <c r="IUB261" s="187"/>
      <c r="IUC261" s="187"/>
      <c r="IUD261" s="187"/>
      <c r="IUE261" s="187"/>
      <c r="IUF261" s="187"/>
      <c r="IUG261" s="187"/>
      <c r="IUH261" s="187"/>
      <c r="IUI261" s="187"/>
      <c r="IUJ261" s="187"/>
      <c r="IUK261" s="187"/>
      <c r="IUL261" s="187"/>
      <c r="IUM261" s="187"/>
      <c r="IUN261" s="187"/>
      <c r="IUO261" s="187"/>
      <c r="IUP261" s="187"/>
      <c r="IUQ261" s="187"/>
      <c r="IUR261" s="187"/>
      <c r="IUS261" s="187"/>
      <c r="IUT261" s="187"/>
      <c r="IUU261" s="187"/>
      <c r="IUV261" s="187"/>
      <c r="IUW261" s="187"/>
      <c r="IUX261" s="187"/>
      <c r="IUY261" s="187"/>
      <c r="IUZ261" s="187"/>
      <c r="IVA261" s="187"/>
      <c r="IVB261" s="187"/>
      <c r="IVC261" s="187"/>
      <c r="IVD261" s="187"/>
      <c r="IVE261" s="187"/>
      <c r="IVF261" s="187"/>
      <c r="IVG261" s="187"/>
      <c r="IVH261" s="187"/>
      <c r="IVI261" s="187"/>
      <c r="IVJ261" s="187"/>
      <c r="IVK261" s="187"/>
      <c r="IVL261" s="187"/>
      <c r="IVM261" s="187"/>
      <c r="IVN261" s="187"/>
      <c r="IVO261" s="187"/>
      <c r="IVP261" s="187"/>
      <c r="IVQ261" s="187"/>
      <c r="IVR261" s="187"/>
      <c r="IVS261" s="187"/>
      <c r="IVT261" s="187"/>
      <c r="IVU261" s="187"/>
      <c r="IVV261" s="187"/>
      <c r="IVW261" s="187"/>
      <c r="IVX261" s="187"/>
      <c r="IVY261" s="187"/>
      <c r="IVZ261" s="187"/>
      <c r="IWA261" s="187"/>
      <c r="IWB261" s="187"/>
      <c r="IWC261" s="187"/>
      <c r="IWD261" s="187"/>
      <c r="IWE261" s="187"/>
      <c r="IWF261" s="187"/>
      <c r="IWG261" s="187"/>
      <c r="IWH261" s="187"/>
      <c r="IWI261" s="187"/>
      <c r="IWJ261" s="187"/>
      <c r="IWK261" s="187"/>
      <c r="IWL261" s="187"/>
      <c r="IWM261" s="187"/>
      <c r="IWN261" s="187"/>
      <c r="IWO261" s="187"/>
      <c r="IWP261" s="187"/>
      <c r="IWQ261" s="187"/>
      <c r="IWR261" s="187"/>
      <c r="IWS261" s="187"/>
      <c r="IWT261" s="187"/>
      <c r="IWU261" s="187"/>
      <c r="IWV261" s="187"/>
      <c r="IWW261" s="187"/>
      <c r="IWX261" s="187"/>
      <c r="IWY261" s="187"/>
      <c r="IWZ261" s="187"/>
      <c r="IXA261" s="187"/>
      <c r="IXB261" s="187"/>
      <c r="IXC261" s="187"/>
      <c r="IXD261" s="187"/>
      <c r="IXE261" s="187"/>
      <c r="IXF261" s="187"/>
      <c r="IXG261" s="187"/>
      <c r="IXH261" s="187"/>
      <c r="IXI261" s="187"/>
      <c r="IXJ261" s="187"/>
      <c r="IXK261" s="187"/>
      <c r="IXL261" s="187"/>
      <c r="IXM261" s="187"/>
      <c r="IXN261" s="187"/>
      <c r="IXO261" s="187"/>
      <c r="IXP261" s="187"/>
      <c r="IXQ261" s="187"/>
      <c r="IXR261" s="187"/>
      <c r="IXS261" s="187"/>
      <c r="IXT261" s="187"/>
      <c r="IXU261" s="187"/>
      <c r="IXV261" s="187"/>
      <c r="IXW261" s="187"/>
      <c r="IXX261" s="187"/>
      <c r="IXY261" s="187"/>
      <c r="IXZ261" s="187"/>
      <c r="IYA261" s="187"/>
      <c r="IYB261" s="187"/>
      <c r="IYC261" s="187"/>
      <c r="IYD261" s="187"/>
      <c r="IYE261" s="187"/>
      <c r="IYF261" s="187"/>
      <c r="IYG261" s="187"/>
      <c r="IYH261" s="187"/>
      <c r="IYI261" s="187"/>
      <c r="IYJ261" s="187"/>
      <c r="IYK261" s="187"/>
      <c r="IYL261" s="187"/>
      <c r="IYM261" s="187"/>
      <c r="IYN261" s="187"/>
      <c r="IYO261" s="187"/>
      <c r="IYP261" s="187"/>
      <c r="IYQ261" s="187"/>
      <c r="IYR261" s="187"/>
      <c r="IYS261" s="187"/>
      <c r="IYT261" s="187"/>
      <c r="IYU261" s="187"/>
      <c r="IYV261" s="187"/>
      <c r="IYW261" s="187"/>
      <c r="IYX261" s="187"/>
      <c r="IYY261" s="187"/>
      <c r="IYZ261" s="187"/>
      <c r="IZA261" s="187"/>
      <c r="IZB261" s="187"/>
      <c r="IZC261" s="187"/>
      <c r="IZD261" s="187"/>
      <c r="IZE261" s="187"/>
      <c r="IZF261" s="187"/>
      <c r="IZG261" s="187"/>
      <c r="IZH261" s="187"/>
      <c r="IZI261" s="187"/>
      <c r="IZJ261" s="187"/>
      <c r="IZK261" s="187"/>
      <c r="IZL261" s="187"/>
      <c r="IZM261" s="187"/>
      <c r="IZN261" s="187"/>
      <c r="IZO261" s="187"/>
      <c r="IZP261" s="187"/>
      <c r="IZQ261" s="187"/>
      <c r="IZR261" s="187"/>
      <c r="IZS261" s="187"/>
      <c r="IZT261" s="187"/>
      <c r="IZU261" s="187"/>
      <c r="IZV261" s="187"/>
      <c r="IZW261" s="187"/>
      <c r="IZX261" s="187"/>
      <c r="IZY261" s="187"/>
      <c r="IZZ261" s="187"/>
      <c r="JAA261" s="187"/>
      <c r="JAB261" s="187"/>
      <c r="JAC261" s="187"/>
      <c r="JAD261" s="187"/>
      <c r="JAE261" s="187"/>
      <c r="JAF261" s="187"/>
      <c r="JAG261" s="187"/>
      <c r="JAH261" s="187"/>
      <c r="JAI261" s="187"/>
      <c r="JAJ261" s="187"/>
      <c r="JAK261" s="187"/>
      <c r="JAL261" s="187"/>
      <c r="JAM261" s="187"/>
      <c r="JAN261" s="187"/>
      <c r="JAO261" s="187"/>
      <c r="JAP261" s="187"/>
      <c r="JAQ261" s="187"/>
      <c r="JAR261" s="187"/>
      <c r="JAS261" s="187"/>
      <c r="JAT261" s="187"/>
      <c r="JAU261" s="187"/>
      <c r="JAV261" s="187"/>
      <c r="JAW261" s="187"/>
      <c r="JAX261" s="187"/>
      <c r="JAY261" s="187"/>
      <c r="JAZ261" s="187"/>
      <c r="JBA261" s="187"/>
      <c r="JBB261" s="187"/>
      <c r="JBC261" s="187"/>
      <c r="JBD261" s="187"/>
      <c r="JBE261" s="187"/>
      <c r="JBF261" s="187"/>
      <c r="JBG261" s="187"/>
      <c r="JBH261" s="187"/>
      <c r="JBI261" s="187"/>
      <c r="JBJ261" s="187"/>
      <c r="JBK261" s="187"/>
      <c r="JBL261" s="187"/>
      <c r="JBM261" s="187"/>
      <c r="JBN261" s="187"/>
      <c r="JBO261" s="187"/>
      <c r="JBP261" s="187"/>
      <c r="JBQ261" s="187"/>
      <c r="JBR261" s="187"/>
      <c r="JBS261" s="187"/>
      <c r="JBT261" s="187"/>
      <c r="JBU261" s="187"/>
      <c r="JBV261" s="187"/>
      <c r="JBW261" s="187"/>
      <c r="JBX261" s="187"/>
      <c r="JBY261" s="187"/>
      <c r="JBZ261" s="187"/>
      <c r="JCA261" s="187"/>
      <c r="JCB261" s="187"/>
      <c r="JCC261" s="187"/>
      <c r="JCD261" s="187"/>
      <c r="JCE261" s="187"/>
      <c r="JCF261" s="187"/>
      <c r="JCG261" s="187"/>
      <c r="JCH261" s="187"/>
      <c r="JCI261" s="187"/>
      <c r="JCJ261" s="187"/>
      <c r="JCK261" s="187"/>
      <c r="JCL261" s="187"/>
      <c r="JCM261" s="187"/>
      <c r="JCN261" s="187"/>
      <c r="JCO261" s="187"/>
      <c r="JCP261" s="187"/>
      <c r="JCQ261" s="187"/>
      <c r="JCR261" s="187"/>
      <c r="JCS261" s="187"/>
      <c r="JCT261" s="187"/>
      <c r="JCU261" s="187"/>
      <c r="JCV261" s="187"/>
      <c r="JCW261" s="187"/>
      <c r="JCX261" s="187"/>
      <c r="JCY261" s="187"/>
      <c r="JCZ261" s="187"/>
      <c r="JDA261" s="187"/>
      <c r="JDB261" s="187"/>
      <c r="JDC261" s="187"/>
      <c r="JDD261" s="187"/>
      <c r="JDE261" s="187"/>
      <c r="JDF261" s="187"/>
      <c r="JDG261" s="187"/>
      <c r="JDH261" s="187"/>
      <c r="JDI261" s="187"/>
      <c r="JDJ261" s="187"/>
      <c r="JDK261" s="187"/>
      <c r="JDL261" s="187"/>
      <c r="JDM261" s="187"/>
      <c r="JDN261" s="187"/>
      <c r="JDO261" s="187"/>
      <c r="JDP261" s="187"/>
      <c r="JDQ261" s="187"/>
      <c r="JDR261" s="187"/>
      <c r="JDS261" s="187"/>
      <c r="JDT261" s="187"/>
      <c r="JDU261" s="187"/>
      <c r="JDV261" s="187"/>
      <c r="JDW261" s="187"/>
      <c r="JDX261" s="187"/>
      <c r="JDY261" s="187"/>
      <c r="JDZ261" s="187"/>
      <c r="JEA261" s="187"/>
      <c r="JEB261" s="187"/>
      <c r="JEC261" s="187"/>
      <c r="JED261" s="187"/>
      <c r="JEE261" s="187"/>
      <c r="JEF261" s="187"/>
      <c r="JEG261" s="187"/>
      <c r="JEH261" s="187"/>
      <c r="JEI261" s="187"/>
      <c r="JEJ261" s="187"/>
      <c r="JEK261" s="187"/>
      <c r="JEL261" s="187"/>
      <c r="JEM261" s="187"/>
      <c r="JEN261" s="187"/>
      <c r="JEO261" s="187"/>
      <c r="JEP261" s="187"/>
      <c r="JEQ261" s="187"/>
      <c r="JER261" s="187"/>
      <c r="JES261" s="187"/>
      <c r="JET261" s="187"/>
      <c r="JEU261" s="187"/>
      <c r="JEV261" s="187"/>
      <c r="JEW261" s="187"/>
      <c r="JEX261" s="187"/>
      <c r="JEY261" s="187"/>
      <c r="JEZ261" s="187"/>
      <c r="JFA261" s="187"/>
      <c r="JFB261" s="187"/>
      <c r="JFC261" s="187"/>
      <c r="JFD261" s="187"/>
      <c r="JFE261" s="187"/>
      <c r="JFF261" s="187"/>
      <c r="JFG261" s="187"/>
      <c r="JFH261" s="187"/>
      <c r="JFI261" s="187"/>
      <c r="JFJ261" s="187"/>
      <c r="JFK261" s="187"/>
      <c r="JFL261" s="187"/>
      <c r="JFM261" s="187"/>
      <c r="JFN261" s="187"/>
      <c r="JFO261" s="187"/>
      <c r="JFP261" s="187"/>
      <c r="JFQ261" s="187"/>
      <c r="JFR261" s="187"/>
      <c r="JFS261" s="187"/>
      <c r="JFT261" s="187"/>
      <c r="JFU261" s="187"/>
      <c r="JFV261" s="187"/>
      <c r="JFW261" s="187"/>
      <c r="JFX261" s="187"/>
      <c r="JFY261" s="187"/>
      <c r="JFZ261" s="187"/>
      <c r="JGA261" s="187"/>
      <c r="JGB261" s="187"/>
      <c r="JGC261" s="187"/>
      <c r="JGD261" s="187"/>
      <c r="JGE261" s="187"/>
      <c r="JGF261" s="187"/>
      <c r="JGG261" s="187"/>
      <c r="JGH261" s="187"/>
      <c r="JGI261" s="187"/>
      <c r="JGJ261" s="187"/>
      <c r="JGK261" s="187"/>
      <c r="JGL261" s="187"/>
      <c r="JGM261" s="187"/>
      <c r="JGN261" s="187"/>
      <c r="JGO261" s="187"/>
      <c r="JGP261" s="187"/>
      <c r="JGQ261" s="187"/>
      <c r="JGR261" s="187"/>
      <c r="JGS261" s="187"/>
      <c r="JGT261" s="187"/>
      <c r="JGU261" s="187"/>
      <c r="JGV261" s="187"/>
      <c r="JGW261" s="187"/>
      <c r="JGX261" s="187"/>
      <c r="JGY261" s="187"/>
      <c r="JGZ261" s="187"/>
      <c r="JHA261" s="187"/>
      <c r="JHB261" s="187"/>
      <c r="JHC261" s="187"/>
      <c r="JHD261" s="187"/>
      <c r="JHE261" s="187"/>
      <c r="JHF261" s="187"/>
      <c r="JHG261" s="187"/>
      <c r="JHH261" s="187"/>
      <c r="JHI261" s="187"/>
      <c r="JHJ261" s="187"/>
      <c r="JHK261" s="187"/>
      <c r="JHL261" s="187"/>
      <c r="JHM261" s="187"/>
      <c r="JHN261" s="187"/>
      <c r="JHO261" s="187"/>
      <c r="JHP261" s="187"/>
      <c r="JHQ261" s="187"/>
      <c r="JHR261" s="187"/>
      <c r="JHS261" s="187"/>
      <c r="JHT261" s="187"/>
      <c r="JHU261" s="187"/>
      <c r="JHV261" s="187"/>
      <c r="JHW261" s="187"/>
      <c r="JHX261" s="187"/>
      <c r="JHY261" s="187"/>
      <c r="JHZ261" s="187"/>
      <c r="JIA261" s="187"/>
      <c r="JIB261" s="187"/>
      <c r="JIC261" s="187"/>
      <c r="JID261" s="187"/>
      <c r="JIE261" s="187"/>
      <c r="JIF261" s="187"/>
      <c r="JIG261" s="187"/>
      <c r="JIH261" s="187"/>
      <c r="JII261" s="187"/>
      <c r="JIJ261" s="187"/>
      <c r="JIK261" s="187"/>
      <c r="JIL261" s="187"/>
      <c r="JIM261" s="187"/>
      <c r="JIN261" s="187"/>
      <c r="JIO261" s="187"/>
      <c r="JIP261" s="187"/>
      <c r="JIQ261" s="187"/>
      <c r="JIR261" s="187"/>
      <c r="JIS261" s="187"/>
      <c r="JIT261" s="187"/>
      <c r="JIU261" s="187"/>
      <c r="JIV261" s="187"/>
      <c r="JIW261" s="187"/>
      <c r="JIX261" s="187"/>
      <c r="JIY261" s="187"/>
      <c r="JIZ261" s="187"/>
      <c r="JJA261" s="187"/>
      <c r="JJB261" s="187"/>
      <c r="JJC261" s="187"/>
      <c r="JJD261" s="187"/>
      <c r="JJE261" s="187"/>
      <c r="JJF261" s="187"/>
      <c r="JJG261" s="187"/>
      <c r="JJH261" s="187"/>
      <c r="JJI261" s="187"/>
      <c r="JJJ261" s="187"/>
      <c r="JJK261" s="187"/>
      <c r="JJL261" s="187"/>
      <c r="JJM261" s="187"/>
      <c r="JJN261" s="187"/>
      <c r="JJO261" s="187"/>
      <c r="JJP261" s="187"/>
      <c r="JJQ261" s="187"/>
      <c r="JJR261" s="187"/>
      <c r="JJS261" s="187"/>
      <c r="JJT261" s="187"/>
      <c r="JJU261" s="187"/>
      <c r="JJV261" s="187"/>
      <c r="JJW261" s="187"/>
      <c r="JJX261" s="187"/>
      <c r="JJY261" s="187"/>
      <c r="JJZ261" s="187"/>
      <c r="JKA261" s="187"/>
      <c r="JKB261" s="187"/>
      <c r="JKC261" s="187"/>
      <c r="JKD261" s="187"/>
      <c r="JKE261" s="187"/>
      <c r="JKF261" s="187"/>
      <c r="JKG261" s="187"/>
      <c r="JKH261" s="187"/>
      <c r="JKI261" s="187"/>
      <c r="JKJ261" s="187"/>
      <c r="JKK261" s="187"/>
      <c r="JKL261" s="187"/>
      <c r="JKM261" s="187"/>
      <c r="JKN261" s="187"/>
      <c r="JKO261" s="187"/>
      <c r="JKP261" s="187"/>
      <c r="JKQ261" s="187"/>
      <c r="JKR261" s="187"/>
      <c r="JKS261" s="187"/>
      <c r="JKT261" s="187"/>
      <c r="JKU261" s="187"/>
      <c r="JKV261" s="187"/>
      <c r="JKW261" s="187"/>
      <c r="JKX261" s="187"/>
      <c r="JKY261" s="187"/>
      <c r="JKZ261" s="187"/>
      <c r="JLA261" s="187"/>
      <c r="JLB261" s="187"/>
      <c r="JLC261" s="187"/>
      <c r="JLD261" s="187"/>
      <c r="JLE261" s="187"/>
      <c r="JLF261" s="187"/>
      <c r="JLG261" s="187"/>
      <c r="JLH261" s="187"/>
      <c r="JLI261" s="187"/>
      <c r="JLJ261" s="187"/>
      <c r="JLK261" s="187"/>
      <c r="JLL261" s="187"/>
      <c r="JLM261" s="187"/>
      <c r="JLN261" s="187"/>
      <c r="JLO261" s="187"/>
      <c r="JLP261" s="187"/>
      <c r="JLQ261" s="187"/>
      <c r="JLR261" s="187"/>
      <c r="JLS261" s="187"/>
      <c r="JLT261" s="187"/>
      <c r="JLU261" s="187"/>
      <c r="JLV261" s="187"/>
      <c r="JLW261" s="187"/>
      <c r="JLX261" s="187"/>
      <c r="JLY261" s="187"/>
      <c r="JLZ261" s="187"/>
      <c r="JMA261" s="187"/>
      <c r="JMB261" s="187"/>
      <c r="JMC261" s="187"/>
      <c r="JMD261" s="187"/>
      <c r="JME261" s="187"/>
      <c r="JMF261" s="187"/>
      <c r="JMG261" s="187"/>
      <c r="JMH261" s="187"/>
      <c r="JMI261" s="187"/>
      <c r="JMJ261" s="187"/>
      <c r="JMK261" s="187"/>
      <c r="JML261" s="187"/>
      <c r="JMM261" s="187"/>
      <c r="JMN261" s="187"/>
      <c r="JMO261" s="187"/>
      <c r="JMP261" s="187"/>
      <c r="JMQ261" s="187"/>
      <c r="JMR261" s="187"/>
      <c r="JMS261" s="187"/>
      <c r="JMT261" s="187"/>
      <c r="JMU261" s="187"/>
      <c r="JMV261" s="187"/>
      <c r="JMW261" s="187"/>
      <c r="JMX261" s="187"/>
      <c r="JMY261" s="187"/>
      <c r="JMZ261" s="187"/>
      <c r="JNA261" s="187"/>
      <c r="JNB261" s="187"/>
      <c r="JNC261" s="187"/>
      <c r="JND261" s="187"/>
      <c r="JNE261" s="187"/>
      <c r="JNF261" s="187"/>
      <c r="JNG261" s="187"/>
      <c r="JNH261" s="187"/>
      <c r="JNI261" s="187"/>
      <c r="JNJ261" s="187"/>
      <c r="JNK261" s="187"/>
      <c r="JNL261" s="187"/>
      <c r="JNM261" s="187"/>
      <c r="JNN261" s="187"/>
      <c r="JNO261" s="187"/>
      <c r="JNP261" s="187"/>
      <c r="JNQ261" s="187"/>
      <c r="JNR261" s="187"/>
      <c r="JNS261" s="187"/>
      <c r="JNT261" s="187"/>
      <c r="JNU261" s="187"/>
      <c r="JNV261" s="187"/>
      <c r="JNW261" s="187"/>
      <c r="JNX261" s="187"/>
      <c r="JNY261" s="187"/>
      <c r="JNZ261" s="187"/>
      <c r="JOA261" s="187"/>
      <c r="JOB261" s="187"/>
      <c r="JOC261" s="187"/>
      <c r="JOD261" s="187"/>
      <c r="JOE261" s="187"/>
      <c r="JOF261" s="187"/>
      <c r="JOG261" s="187"/>
      <c r="JOH261" s="187"/>
      <c r="JOI261" s="187"/>
      <c r="JOJ261" s="187"/>
      <c r="JOK261" s="187"/>
      <c r="JOL261" s="187"/>
      <c r="JOM261" s="187"/>
      <c r="JON261" s="187"/>
      <c r="JOO261" s="187"/>
      <c r="JOP261" s="187"/>
      <c r="JOQ261" s="187"/>
      <c r="JOR261" s="187"/>
      <c r="JOS261" s="187"/>
      <c r="JOT261" s="187"/>
      <c r="JOU261" s="187"/>
      <c r="JOV261" s="187"/>
      <c r="JOW261" s="187"/>
      <c r="JOX261" s="187"/>
      <c r="JOY261" s="187"/>
      <c r="JOZ261" s="187"/>
      <c r="JPA261" s="187"/>
      <c r="JPB261" s="187"/>
      <c r="JPC261" s="187"/>
      <c r="JPD261" s="187"/>
      <c r="JPE261" s="187"/>
      <c r="JPF261" s="187"/>
      <c r="JPG261" s="187"/>
      <c r="JPH261" s="187"/>
      <c r="JPI261" s="187"/>
      <c r="JPJ261" s="187"/>
      <c r="JPK261" s="187"/>
      <c r="JPL261" s="187"/>
      <c r="JPM261" s="187"/>
      <c r="JPN261" s="187"/>
      <c r="JPO261" s="187"/>
      <c r="JPP261" s="187"/>
      <c r="JPQ261" s="187"/>
      <c r="JPR261" s="187"/>
      <c r="JPS261" s="187"/>
      <c r="JPT261" s="187"/>
      <c r="JPU261" s="187"/>
      <c r="JPV261" s="187"/>
      <c r="JPW261" s="187"/>
      <c r="JPX261" s="187"/>
      <c r="JPY261" s="187"/>
      <c r="JPZ261" s="187"/>
      <c r="JQA261" s="187"/>
      <c r="JQB261" s="187"/>
      <c r="JQC261" s="187"/>
      <c r="JQD261" s="187"/>
      <c r="JQE261" s="187"/>
      <c r="JQF261" s="187"/>
      <c r="JQG261" s="187"/>
      <c r="JQH261" s="187"/>
      <c r="JQI261" s="187"/>
      <c r="JQJ261" s="187"/>
      <c r="JQK261" s="187"/>
      <c r="JQL261" s="187"/>
      <c r="JQM261" s="187"/>
      <c r="JQN261" s="187"/>
      <c r="JQO261" s="187"/>
      <c r="JQP261" s="187"/>
      <c r="JQQ261" s="187"/>
      <c r="JQR261" s="187"/>
      <c r="JQS261" s="187"/>
      <c r="JQT261" s="187"/>
      <c r="JQU261" s="187"/>
      <c r="JQV261" s="187"/>
      <c r="JQW261" s="187"/>
      <c r="JQX261" s="187"/>
      <c r="JQY261" s="187"/>
      <c r="JQZ261" s="187"/>
      <c r="JRA261" s="187"/>
      <c r="JRB261" s="187"/>
      <c r="JRC261" s="187"/>
      <c r="JRD261" s="187"/>
      <c r="JRE261" s="187"/>
      <c r="JRF261" s="187"/>
      <c r="JRG261" s="187"/>
      <c r="JRH261" s="187"/>
      <c r="JRI261" s="187"/>
      <c r="JRJ261" s="187"/>
      <c r="JRK261" s="187"/>
      <c r="JRL261" s="187"/>
      <c r="JRM261" s="187"/>
      <c r="JRN261" s="187"/>
      <c r="JRO261" s="187"/>
      <c r="JRP261" s="187"/>
      <c r="JRQ261" s="187"/>
      <c r="JRR261" s="187"/>
      <c r="JRS261" s="187"/>
      <c r="JRT261" s="187"/>
      <c r="JRU261" s="187"/>
      <c r="JRV261" s="187"/>
      <c r="JRW261" s="187"/>
      <c r="JRX261" s="187"/>
      <c r="JRY261" s="187"/>
      <c r="JRZ261" s="187"/>
      <c r="JSA261" s="187"/>
      <c r="JSB261" s="187"/>
      <c r="JSC261" s="187"/>
      <c r="JSD261" s="187"/>
      <c r="JSE261" s="187"/>
      <c r="JSF261" s="187"/>
      <c r="JSG261" s="187"/>
      <c r="JSH261" s="187"/>
      <c r="JSI261" s="187"/>
      <c r="JSJ261" s="187"/>
      <c r="JSK261" s="187"/>
      <c r="JSL261" s="187"/>
      <c r="JSM261" s="187"/>
      <c r="JSN261" s="187"/>
      <c r="JSO261" s="187"/>
      <c r="JSP261" s="187"/>
      <c r="JSQ261" s="187"/>
      <c r="JSR261" s="187"/>
      <c r="JSS261" s="187"/>
      <c r="JST261" s="187"/>
      <c r="JSU261" s="187"/>
      <c r="JSV261" s="187"/>
      <c r="JSW261" s="187"/>
      <c r="JSX261" s="187"/>
      <c r="JSY261" s="187"/>
      <c r="JSZ261" s="187"/>
      <c r="JTA261" s="187"/>
      <c r="JTB261" s="187"/>
      <c r="JTC261" s="187"/>
      <c r="JTD261" s="187"/>
      <c r="JTE261" s="187"/>
      <c r="JTF261" s="187"/>
      <c r="JTG261" s="187"/>
      <c r="JTH261" s="187"/>
      <c r="JTI261" s="187"/>
      <c r="JTJ261" s="187"/>
      <c r="JTK261" s="187"/>
      <c r="JTL261" s="187"/>
      <c r="JTM261" s="187"/>
      <c r="JTN261" s="187"/>
      <c r="JTO261" s="187"/>
      <c r="JTP261" s="187"/>
      <c r="JTQ261" s="187"/>
      <c r="JTR261" s="187"/>
      <c r="JTS261" s="187"/>
      <c r="JTT261" s="187"/>
      <c r="JTU261" s="187"/>
      <c r="JTV261" s="187"/>
      <c r="JTW261" s="187"/>
      <c r="JTX261" s="187"/>
      <c r="JTY261" s="187"/>
      <c r="JTZ261" s="187"/>
      <c r="JUA261" s="187"/>
      <c r="JUB261" s="187"/>
      <c r="JUC261" s="187"/>
      <c r="JUD261" s="187"/>
      <c r="JUE261" s="187"/>
      <c r="JUF261" s="187"/>
      <c r="JUG261" s="187"/>
      <c r="JUH261" s="187"/>
      <c r="JUI261" s="187"/>
      <c r="JUJ261" s="187"/>
      <c r="JUK261" s="187"/>
      <c r="JUL261" s="187"/>
      <c r="JUM261" s="187"/>
      <c r="JUN261" s="187"/>
      <c r="JUO261" s="187"/>
      <c r="JUP261" s="187"/>
      <c r="JUQ261" s="187"/>
      <c r="JUR261" s="187"/>
      <c r="JUS261" s="187"/>
      <c r="JUT261" s="187"/>
      <c r="JUU261" s="187"/>
      <c r="JUV261" s="187"/>
      <c r="JUW261" s="187"/>
      <c r="JUX261" s="187"/>
      <c r="JUY261" s="187"/>
      <c r="JUZ261" s="187"/>
      <c r="JVA261" s="187"/>
      <c r="JVB261" s="187"/>
      <c r="JVC261" s="187"/>
      <c r="JVD261" s="187"/>
      <c r="JVE261" s="187"/>
      <c r="JVF261" s="187"/>
      <c r="JVG261" s="187"/>
      <c r="JVH261" s="187"/>
      <c r="JVI261" s="187"/>
      <c r="JVJ261" s="187"/>
      <c r="JVK261" s="187"/>
      <c r="JVL261" s="187"/>
      <c r="JVM261" s="187"/>
      <c r="JVN261" s="187"/>
      <c r="JVO261" s="187"/>
      <c r="JVP261" s="187"/>
      <c r="JVQ261" s="187"/>
      <c r="JVR261" s="187"/>
      <c r="JVS261" s="187"/>
      <c r="JVT261" s="187"/>
      <c r="JVU261" s="187"/>
      <c r="JVV261" s="187"/>
      <c r="JVW261" s="187"/>
      <c r="JVX261" s="187"/>
      <c r="JVY261" s="187"/>
      <c r="JVZ261" s="187"/>
      <c r="JWA261" s="187"/>
      <c r="JWB261" s="187"/>
      <c r="JWC261" s="187"/>
      <c r="JWD261" s="187"/>
      <c r="JWE261" s="187"/>
      <c r="JWF261" s="187"/>
      <c r="JWG261" s="187"/>
      <c r="JWH261" s="187"/>
      <c r="JWI261" s="187"/>
      <c r="JWJ261" s="187"/>
      <c r="JWK261" s="187"/>
      <c r="JWL261" s="187"/>
      <c r="JWM261" s="187"/>
      <c r="JWN261" s="187"/>
      <c r="JWO261" s="187"/>
      <c r="JWP261" s="187"/>
      <c r="JWQ261" s="187"/>
      <c r="JWR261" s="187"/>
      <c r="JWS261" s="187"/>
      <c r="JWT261" s="187"/>
      <c r="JWU261" s="187"/>
      <c r="JWV261" s="187"/>
      <c r="JWW261" s="187"/>
      <c r="JWX261" s="187"/>
      <c r="JWY261" s="187"/>
      <c r="JWZ261" s="187"/>
      <c r="JXA261" s="187"/>
      <c r="JXB261" s="187"/>
      <c r="JXC261" s="187"/>
      <c r="JXD261" s="187"/>
      <c r="JXE261" s="187"/>
      <c r="JXF261" s="187"/>
      <c r="JXG261" s="187"/>
      <c r="JXH261" s="187"/>
      <c r="JXI261" s="187"/>
      <c r="JXJ261" s="187"/>
      <c r="JXK261" s="187"/>
      <c r="JXL261" s="187"/>
      <c r="JXM261" s="187"/>
      <c r="JXN261" s="187"/>
      <c r="JXO261" s="187"/>
      <c r="JXP261" s="187"/>
      <c r="JXQ261" s="187"/>
      <c r="JXR261" s="187"/>
      <c r="JXS261" s="187"/>
      <c r="JXT261" s="187"/>
      <c r="JXU261" s="187"/>
      <c r="JXV261" s="187"/>
      <c r="JXW261" s="187"/>
      <c r="JXX261" s="187"/>
      <c r="JXY261" s="187"/>
      <c r="JXZ261" s="187"/>
      <c r="JYA261" s="187"/>
      <c r="JYB261" s="187"/>
      <c r="JYC261" s="187"/>
      <c r="JYD261" s="187"/>
      <c r="JYE261" s="187"/>
      <c r="JYF261" s="187"/>
      <c r="JYG261" s="187"/>
      <c r="JYH261" s="187"/>
      <c r="JYI261" s="187"/>
      <c r="JYJ261" s="187"/>
      <c r="JYK261" s="187"/>
      <c r="JYL261" s="187"/>
      <c r="JYM261" s="187"/>
      <c r="JYN261" s="187"/>
      <c r="JYO261" s="187"/>
      <c r="JYP261" s="187"/>
      <c r="JYQ261" s="187"/>
      <c r="JYR261" s="187"/>
      <c r="JYS261" s="187"/>
      <c r="JYT261" s="187"/>
      <c r="JYU261" s="187"/>
      <c r="JYV261" s="187"/>
      <c r="JYW261" s="187"/>
      <c r="JYX261" s="187"/>
      <c r="JYY261" s="187"/>
      <c r="JYZ261" s="187"/>
      <c r="JZA261" s="187"/>
      <c r="JZB261" s="187"/>
      <c r="JZC261" s="187"/>
      <c r="JZD261" s="187"/>
      <c r="JZE261" s="187"/>
      <c r="JZF261" s="187"/>
      <c r="JZG261" s="187"/>
      <c r="JZH261" s="187"/>
      <c r="JZI261" s="187"/>
      <c r="JZJ261" s="187"/>
      <c r="JZK261" s="187"/>
      <c r="JZL261" s="187"/>
      <c r="JZM261" s="187"/>
      <c r="JZN261" s="187"/>
      <c r="JZO261" s="187"/>
      <c r="JZP261" s="187"/>
      <c r="JZQ261" s="187"/>
      <c r="JZR261" s="187"/>
      <c r="JZS261" s="187"/>
      <c r="JZT261" s="187"/>
      <c r="JZU261" s="187"/>
      <c r="JZV261" s="187"/>
      <c r="JZW261" s="187"/>
      <c r="JZX261" s="187"/>
      <c r="JZY261" s="187"/>
      <c r="JZZ261" s="187"/>
      <c r="KAA261" s="187"/>
      <c r="KAB261" s="187"/>
      <c r="KAC261" s="187"/>
      <c r="KAD261" s="187"/>
      <c r="KAE261" s="187"/>
      <c r="KAF261" s="187"/>
      <c r="KAG261" s="187"/>
      <c r="KAH261" s="187"/>
      <c r="KAI261" s="187"/>
      <c r="KAJ261" s="187"/>
      <c r="KAK261" s="187"/>
      <c r="KAL261" s="187"/>
      <c r="KAM261" s="187"/>
      <c r="KAN261" s="187"/>
      <c r="KAO261" s="187"/>
      <c r="KAP261" s="187"/>
      <c r="KAQ261" s="187"/>
      <c r="KAR261" s="187"/>
      <c r="KAS261" s="187"/>
      <c r="KAT261" s="187"/>
      <c r="KAU261" s="187"/>
      <c r="KAV261" s="187"/>
      <c r="KAW261" s="187"/>
      <c r="KAX261" s="187"/>
      <c r="KAY261" s="187"/>
      <c r="KAZ261" s="187"/>
      <c r="KBA261" s="187"/>
      <c r="KBB261" s="187"/>
      <c r="KBC261" s="187"/>
      <c r="KBD261" s="187"/>
      <c r="KBE261" s="187"/>
      <c r="KBF261" s="187"/>
      <c r="KBG261" s="187"/>
      <c r="KBH261" s="187"/>
      <c r="KBI261" s="187"/>
      <c r="KBJ261" s="187"/>
      <c r="KBK261" s="187"/>
      <c r="KBL261" s="187"/>
      <c r="KBM261" s="187"/>
      <c r="KBN261" s="187"/>
      <c r="KBO261" s="187"/>
      <c r="KBP261" s="187"/>
      <c r="KBQ261" s="187"/>
      <c r="KBR261" s="187"/>
      <c r="KBS261" s="187"/>
      <c r="KBT261" s="187"/>
      <c r="KBU261" s="187"/>
      <c r="KBV261" s="187"/>
      <c r="KBW261" s="187"/>
      <c r="KBX261" s="187"/>
      <c r="KBY261" s="187"/>
      <c r="KBZ261" s="187"/>
      <c r="KCA261" s="187"/>
      <c r="KCB261" s="187"/>
      <c r="KCC261" s="187"/>
      <c r="KCD261" s="187"/>
      <c r="KCE261" s="187"/>
      <c r="KCF261" s="187"/>
      <c r="KCG261" s="187"/>
      <c r="KCH261" s="187"/>
      <c r="KCI261" s="187"/>
      <c r="KCJ261" s="187"/>
      <c r="KCK261" s="187"/>
      <c r="KCL261" s="187"/>
      <c r="KCM261" s="187"/>
      <c r="KCN261" s="187"/>
      <c r="KCO261" s="187"/>
      <c r="KCP261" s="187"/>
      <c r="KCQ261" s="187"/>
      <c r="KCR261" s="187"/>
      <c r="KCS261" s="187"/>
      <c r="KCT261" s="187"/>
      <c r="KCU261" s="187"/>
      <c r="KCV261" s="187"/>
      <c r="KCW261" s="187"/>
      <c r="KCX261" s="187"/>
      <c r="KCY261" s="187"/>
      <c r="KCZ261" s="187"/>
      <c r="KDA261" s="187"/>
      <c r="KDB261" s="187"/>
      <c r="KDC261" s="187"/>
      <c r="KDD261" s="187"/>
      <c r="KDE261" s="187"/>
      <c r="KDF261" s="187"/>
      <c r="KDG261" s="187"/>
      <c r="KDH261" s="187"/>
      <c r="KDI261" s="187"/>
      <c r="KDJ261" s="187"/>
      <c r="KDK261" s="187"/>
      <c r="KDL261" s="187"/>
      <c r="KDM261" s="187"/>
      <c r="KDN261" s="187"/>
      <c r="KDO261" s="187"/>
      <c r="KDP261" s="187"/>
      <c r="KDQ261" s="187"/>
      <c r="KDR261" s="187"/>
      <c r="KDS261" s="187"/>
      <c r="KDT261" s="187"/>
      <c r="KDU261" s="187"/>
      <c r="KDV261" s="187"/>
      <c r="KDW261" s="187"/>
      <c r="KDX261" s="187"/>
      <c r="KDY261" s="187"/>
      <c r="KDZ261" s="187"/>
      <c r="KEA261" s="187"/>
      <c r="KEB261" s="187"/>
      <c r="KEC261" s="187"/>
      <c r="KED261" s="187"/>
      <c r="KEE261" s="187"/>
      <c r="KEF261" s="187"/>
      <c r="KEG261" s="187"/>
      <c r="KEH261" s="187"/>
      <c r="KEI261" s="187"/>
      <c r="KEJ261" s="187"/>
      <c r="KEK261" s="187"/>
      <c r="KEL261" s="187"/>
      <c r="KEM261" s="187"/>
      <c r="KEN261" s="187"/>
      <c r="KEO261" s="187"/>
      <c r="KEP261" s="187"/>
      <c r="KEQ261" s="187"/>
      <c r="KER261" s="187"/>
      <c r="KES261" s="187"/>
      <c r="KET261" s="187"/>
      <c r="KEU261" s="187"/>
      <c r="KEV261" s="187"/>
      <c r="KEW261" s="187"/>
      <c r="KEX261" s="187"/>
      <c r="KEY261" s="187"/>
      <c r="KEZ261" s="187"/>
      <c r="KFA261" s="187"/>
      <c r="KFB261" s="187"/>
      <c r="KFC261" s="187"/>
      <c r="KFD261" s="187"/>
      <c r="KFE261" s="187"/>
      <c r="KFF261" s="187"/>
      <c r="KFG261" s="187"/>
      <c r="KFH261" s="187"/>
      <c r="KFI261" s="187"/>
      <c r="KFJ261" s="187"/>
      <c r="KFK261" s="187"/>
      <c r="KFL261" s="187"/>
      <c r="KFM261" s="187"/>
      <c r="KFN261" s="187"/>
      <c r="KFO261" s="187"/>
      <c r="KFP261" s="187"/>
      <c r="KFQ261" s="187"/>
      <c r="KFR261" s="187"/>
      <c r="KFS261" s="187"/>
      <c r="KFT261" s="187"/>
      <c r="KFU261" s="187"/>
      <c r="KFV261" s="187"/>
      <c r="KFW261" s="187"/>
      <c r="KFX261" s="187"/>
      <c r="KFY261" s="187"/>
      <c r="KFZ261" s="187"/>
      <c r="KGA261" s="187"/>
      <c r="KGB261" s="187"/>
      <c r="KGC261" s="187"/>
      <c r="KGD261" s="187"/>
      <c r="KGE261" s="187"/>
      <c r="KGF261" s="187"/>
      <c r="KGG261" s="187"/>
      <c r="KGH261" s="187"/>
      <c r="KGI261" s="187"/>
      <c r="KGJ261" s="187"/>
      <c r="KGK261" s="187"/>
      <c r="KGL261" s="187"/>
      <c r="KGM261" s="187"/>
      <c r="KGN261" s="187"/>
      <c r="KGO261" s="187"/>
      <c r="KGP261" s="187"/>
      <c r="KGQ261" s="187"/>
      <c r="KGR261" s="187"/>
      <c r="KGS261" s="187"/>
      <c r="KGT261" s="187"/>
      <c r="KGU261" s="187"/>
      <c r="KGV261" s="187"/>
      <c r="KGW261" s="187"/>
      <c r="KGX261" s="187"/>
      <c r="KGY261" s="187"/>
      <c r="KGZ261" s="187"/>
      <c r="KHA261" s="187"/>
      <c r="KHB261" s="187"/>
      <c r="KHC261" s="187"/>
      <c r="KHD261" s="187"/>
      <c r="KHE261" s="187"/>
      <c r="KHF261" s="187"/>
      <c r="KHG261" s="187"/>
      <c r="KHH261" s="187"/>
      <c r="KHI261" s="187"/>
      <c r="KHJ261" s="187"/>
      <c r="KHK261" s="187"/>
      <c r="KHL261" s="187"/>
      <c r="KHM261" s="187"/>
      <c r="KHN261" s="187"/>
      <c r="KHO261" s="187"/>
      <c r="KHP261" s="187"/>
      <c r="KHQ261" s="187"/>
      <c r="KHR261" s="187"/>
      <c r="KHS261" s="187"/>
      <c r="KHT261" s="187"/>
      <c r="KHU261" s="187"/>
      <c r="KHV261" s="187"/>
      <c r="KHW261" s="187"/>
      <c r="KHX261" s="187"/>
      <c r="KHY261" s="187"/>
      <c r="KHZ261" s="187"/>
      <c r="KIA261" s="187"/>
      <c r="KIB261" s="187"/>
      <c r="KIC261" s="187"/>
      <c r="KID261" s="187"/>
      <c r="KIE261" s="187"/>
      <c r="KIF261" s="187"/>
      <c r="KIG261" s="187"/>
      <c r="KIH261" s="187"/>
      <c r="KII261" s="187"/>
      <c r="KIJ261" s="187"/>
      <c r="KIK261" s="187"/>
      <c r="KIL261" s="187"/>
      <c r="KIM261" s="187"/>
      <c r="KIN261" s="187"/>
      <c r="KIO261" s="187"/>
      <c r="KIP261" s="187"/>
      <c r="KIQ261" s="187"/>
      <c r="KIR261" s="187"/>
      <c r="KIS261" s="187"/>
      <c r="KIT261" s="187"/>
      <c r="KIU261" s="187"/>
      <c r="KIV261" s="187"/>
      <c r="KIW261" s="187"/>
      <c r="KIX261" s="187"/>
      <c r="KIY261" s="187"/>
      <c r="KIZ261" s="187"/>
      <c r="KJA261" s="187"/>
      <c r="KJB261" s="187"/>
      <c r="KJC261" s="187"/>
      <c r="KJD261" s="187"/>
      <c r="KJE261" s="187"/>
      <c r="KJF261" s="187"/>
      <c r="KJG261" s="187"/>
      <c r="KJH261" s="187"/>
      <c r="KJI261" s="187"/>
      <c r="KJJ261" s="187"/>
      <c r="KJK261" s="187"/>
      <c r="KJL261" s="187"/>
      <c r="KJM261" s="187"/>
      <c r="KJN261" s="187"/>
      <c r="KJO261" s="187"/>
      <c r="KJP261" s="187"/>
      <c r="KJQ261" s="187"/>
      <c r="KJR261" s="187"/>
      <c r="KJS261" s="187"/>
      <c r="KJT261" s="187"/>
      <c r="KJU261" s="187"/>
      <c r="KJV261" s="187"/>
      <c r="KJW261" s="187"/>
      <c r="KJX261" s="187"/>
      <c r="KJY261" s="187"/>
      <c r="KJZ261" s="187"/>
      <c r="KKA261" s="187"/>
      <c r="KKB261" s="187"/>
      <c r="KKC261" s="187"/>
      <c r="KKD261" s="187"/>
      <c r="KKE261" s="187"/>
      <c r="KKF261" s="187"/>
      <c r="KKG261" s="187"/>
      <c r="KKH261" s="187"/>
      <c r="KKI261" s="187"/>
      <c r="KKJ261" s="187"/>
      <c r="KKK261" s="187"/>
      <c r="KKL261" s="187"/>
      <c r="KKM261" s="187"/>
      <c r="KKN261" s="187"/>
      <c r="KKO261" s="187"/>
      <c r="KKP261" s="187"/>
      <c r="KKQ261" s="187"/>
      <c r="KKR261" s="187"/>
      <c r="KKS261" s="187"/>
      <c r="KKT261" s="187"/>
      <c r="KKU261" s="187"/>
      <c r="KKV261" s="187"/>
      <c r="KKW261" s="187"/>
      <c r="KKX261" s="187"/>
      <c r="KKY261" s="187"/>
      <c r="KKZ261" s="187"/>
      <c r="KLA261" s="187"/>
      <c r="KLB261" s="187"/>
      <c r="KLC261" s="187"/>
      <c r="KLD261" s="187"/>
      <c r="KLE261" s="187"/>
      <c r="KLF261" s="187"/>
      <c r="KLG261" s="187"/>
      <c r="KLH261" s="187"/>
      <c r="KLI261" s="187"/>
      <c r="KLJ261" s="187"/>
      <c r="KLK261" s="187"/>
      <c r="KLL261" s="187"/>
      <c r="KLM261" s="187"/>
      <c r="KLN261" s="187"/>
      <c r="KLO261" s="187"/>
      <c r="KLP261" s="187"/>
      <c r="KLQ261" s="187"/>
      <c r="KLR261" s="187"/>
      <c r="KLS261" s="187"/>
      <c r="KLT261" s="187"/>
      <c r="KLU261" s="187"/>
      <c r="KLV261" s="187"/>
      <c r="KLW261" s="187"/>
      <c r="KLX261" s="187"/>
      <c r="KLY261" s="187"/>
      <c r="KLZ261" s="187"/>
      <c r="KMA261" s="187"/>
      <c r="KMB261" s="187"/>
      <c r="KMC261" s="187"/>
      <c r="KMD261" s="187"/>
      <c r="KME261" s="187"/>
      <c r="KMF261" s="187"/>
      <c r="KMG261" s="187"/>
      <c r="KMH261" s="187"/>
      <c r="KMI261" s="187"/>
      <c r="KMJ261" s="187"/>
      <c r="KMK261" s="187"/>
      <c r="KML261" s="187"/>
      <c r="KMM261" s="187"/>
      <c r="KMN261" s="187"/>
      <c r="KMO261" s="187"/>
      <c r="KMP261" s="187"/>
      <c r="KMQ261" s="187"/>
      <c r="KMR261" s="187"/>
      <c r="KMS261" s="187"/>
      <c r="KMT261" s="187"/>
      <c r="KMU261" s="187"/>
      <c r="KMV261" s="187"/>
      <c r="KMW261" s="187"/>
      <c r="KMX261" s="187"/>
      <c r="KMY261" s="187"/>
      <c r="KMZ261" s="187"/>
      <c r="KNA261" s="187"/>
      <c r="KNB261" s="187"/>
      <c r="KNC261" s="187"/>
      <c r="KND261" s="187"/>
      <c r="KNE261" s="187"/>
      <c r="KNF261" s="187"/>
      <c r="KNG261" s="187"/>
      <c r="KNH261" s="187"/>
      <c r="KNI261" s="187"/>
      <c r="KNJ261" s="187"/>
      <c r="KNK261" s="187"/>
      <c r="KNL261" s="187"/>
      <c r="KNM261" s="187"/>
      <c r="KNN261" s="187"/>
      <c r="KNO261" s="187"/>
      <c r="KNP261" s="187"/>
      <c r="KNQ261" s="187"/>
      <c r="KNR261" s="187"/>
      <c r="KNS261" s="187"/>
      <c r="KNT261" s="187"/>
      <c r="KNU261" s="187"/>
      <c r="KNV261" s="187"/>
      <c r="KNW261" s="187"/>
      <c r="KNX261" s="187"/>
      <c r="KNY261" s="187"/>
      <c r="KNZ261" s="187"/>
      <c r="KOA261" s="187"/>
      <c r="KOB261" s="187"/>
      <c r="KOC261" s="187"/>
      <c r="KOD261" s="187"/>
      <c r="KOE261" s="187"/>
      <c r="KOF261" s="187"/>
      <c r="KOG261" s="187"/>
      <c r="KOH261" s="187"/>
      <c r="KOI261" s="187"/>
      <c r="KOJ261" s="187"/>
      <c r="KOK261" s="187"/>
      <c r="KOL261" s="187"/>
      <c r="KOM261" s="187"/>
      <c r="KON261" s="187"/>
      <c r="KOO261" s="187"/>
      <c r="KOP261" s="187"/>
      <c r="KOQ261" s="187"/>
      <c r="KOR261" s="187"/>
      <c r="KOS261" s="187"/>
      <c r="KOT261" s="187"/>
      <c r="KOU261" s="187"/>
      <c r="KOV261" s="187"/>
      <c r="KOW261" s="187"/>
      <c r="KOX261" s="187"/>
      <c r="KOY261" s="187"/>
      <c r="KOZ261" s="187"/>
      <c r="KPA261" s="187"/>
      <c r="KPB261" s="187"/>
      <c r="KPC261" s="187"/>
      <c r="KPD261" s="187"/>
      <c r="KPE261" s="187"/>
      <c r="KPF261" s="187"/>
      <c r="KPG261" s="187"/>
      <c r="KPH261" s="187"/>
      <c r="KPI261" s="187"/>
      <c r="KPJ261" s="187"/>
      <c r="KPK261" s="187"/>
      <c r="KPL261" s="187"/>
      <c r="KPM261" s="187"/>
      <c r="KPN261" s="187"/>
      <c r="KPO261" s="187"/>
      <c r="KPP261" s="187"/>
      <c r="KPQ261" s="187"/>
      <c r="KPR261" s="187"/>
      <c r="KPS261" s="187"/>
      <c r="KPT261" s="187"/>
      <c r="KPU261" s="187"/>
      <c r="KPV261" s="187"/>
      <c r="KPW261" s="187"/>
      <c r="KPX261" s="187"/>
      <c r="KPY261" s="187"/>
      <c r="KPZ261" s="187"/>
      <c r="KQA261" s="187"/>
      <c r="KQB261" s="187"/>
      <c r="KQC261" s="187"/>
      <c r="KQD261" s="187"/>
      <c r="KQE261" s="187"/>
      <c r="KQF261" s="187"/>
      <c r="KQG261" s="187"/>
      <c r="KQH261" s="187"/>
      <c r="KQI261" s="187"/>
      <c r="KQJ261" s="187"/>
      <c r="KQK261" s="187"/>
      <c r="KQL261" s="187"/>
      <c r="KQM261" s="187"/>
      <c r="KQN261" s="187"/>
      <c r="KQO261" s="187"/>
      <c r="KQP261" s="187"/>
      <c r="KQQ261" s="187"/>
      <c r="KQR261" s="187"/>
      <c r="KQS261" s="187"/>
      <c r="KQT261" s="187"/>
      <c r="KQU261" s="187"/>
      <c r="KQV261" s="187"/>
      <c r="KQW261" s="187"/>
      <c r="KQX261" s="187"/>
      <c r="KQY261" s="187"/>
      <c r="KQZ261" s="187"/>
      <c r="KRA261" s="187"/>
      <c r="KRB261" s="187"/>
      <c r="KRC261" s="187"/>
      <c r="KRD261" s="187"/>
      <c r="KRE261" s="187"/>
      <c r="KRF261" s="187"/>
      <c r="KRG261" s="187"/>
      <c r="KRH261" s="187"/>
      <c r="KRI261" s="187"/>
      <c r="KRJ261" s="187"/>
      <c r="KRK261" s="187"/>
      <c r="KRL261" s="187"/>
      <c r="KRM261" s="187"/>
      <c r="KRN261" s="187"/>
      <c r="KRO261" s="187"/>
      <c r="KRP261" s="187"/>
      <c r="KRQ261" s="187"/>
      <c r="KRR261" s="187"/>
      <c r="KRS261" s="187"/>
      <c r="KRT261" s="187"/>
      <c r="KRU261" s="187"/>
      <c r="KRV261" s="187"/>
      <c r="KRW261" s="187"/>
      <c r="KRX261" s="187"/>
      <c r="KRY261" s="187"/>
      <c r="KRZ261" s="187"/>
      <c r="KSA261" s="187"/>
      <c r="KSB261" s="187"/>
      <c r="KSC261" s="187"/>
      <c r="KSD261" s="187"/>
      <c r="KSE261" s="187"/>
      <c r="KSF261" s="187"/>
      <c r="KSG261" s="187"/>
      <c r="KSH261" s="187"/>
      <c r="KSI261" s="187"/>
      <c r="KSJ261" s="187"/>
      <c r="KSK261" s="187"/>
      <c r="KSL261" s="187"/>
      <c r="KSM261" s="187"/>
      <c r="KSN261" s="187"/>
      <c r="KSO261" s="187"/>
      <c r="KSP261" s="187"/>
      <c r="KSQ261" s="187"/>
      <c r="KSR261" s="187"/>
      <c r="KSS261" s="187"/>
      <c r="KST261" s="187"/>
      <c r="KSU261" s="187"/>
      <c r="KSV261" s="187"/>
      <c r="KSW261" s="187"/>
      <c r="KSX261" s="187"/>
      <c r="KSY261" s="187"/>
      <c r="KSZ261" s="187"/>
      <c r="KTA261" s="187"/>
      <c r="KTB261" s="187"/>
      <c r="KTC261" s="187"/>
      <c r="KTD261" s="187"/>
      <c r="KTE261" s="187"/>
      <c r="KTF261" s="187"/>
      <c r="KTG261" s="187"/>
      <c r="KTH261" s="187"/>
      <c r="KTI261" s="187"/>
      <c r="KTJ261" s="187"/>
      <c r="KTK261" s="187"/>
      <c r="KTL261" s="187"/>
      <c r="KTM261" s="187"/>
      <c r="KTN261" s="187"/>
      <c r="KTO261" s="187"/>
      <c r="KTP261" s="187"/>
      <c r="KTQ261" s="187"/>
      <c r="KTR261" s="187"/>
      <c r="KTS261" s="187"/>
      <c r="KTT261" s="187"/>
      <c r="KTU261" s="187"/>
      <c r="KTV261" s="187"/>
      <c r="KTW261" s="187"/>
      <c r="KTX261" s="187"/>
      <c r="KTY261" s="187"/>
      <c r="KTZ261" s="187"/>
      <c r="KUA261" s="187"/>
      <c r="KUB261" s="187"/>
      <c r="KUC261" s="187"/>
      <c r="KUD261" s="187"/>
      <c r="KUE261" s="187"/>
      <c r="KUF261" s="187"/>
      <c r="KUG261" s="187"/>
      <c r="KUH261" s="187"/>
      <c r="KUI261" s="187"/>
      <c r="KUJ261" s="187"/>
      <c r="KUK261" s="187"/>
      <c r="KUL261" s="187"/>
      <c r="KUM261" s="187"/>
      <c r="KUN261" s="187"/>
      <c r="KUO261" s="187"/>
      <c r="KUP261" s="187"/>
      <c r="KUQ261" s="187"/>
      <c r="KUR261" s="187"/>
      <c r="KUS261" s="187"/>
      <c r="KUT261" s="187"/>
      <c r="KUU261" s="187"/>
      <c r="KUV261" s="187"/>
      <c r="KUW261" s="187"/>
      <c r="KUX261" s="187"/>
      <c r="KUY261" s="187"/>
      <c r="KUZ261" s="187"/>
      <c r="KVA261" s="187"/>
      <c r="KVB261" s="187"/>
      <c r="KVC261" s="187"/>
      <c r="KVD261" s="187"/>
      <c r="KVE261" s="187"/>
      <c r="KVF261" s="187"/>
      <c r="KVG261" s="187"/>
      <c r="KVH261" s="187"/>
      <c r="KVI261" s="187"/>
      <c r="KVJ261" s="187"/>
      <c r="KVK261" s="187"/>
      <c r="KVL261" s="187"/>
      <c r="KVM261" s="187"/>
      <c r="KVN261" s="187"/>
      <c r="KVO261" s="187"/>
      <c r="KVP261" s="187"/>
      <c r="KVQ261" s="187"/>
      <c r="KVR261" s="187"/>
      <c r="KVS261" s="187"/>
      <c r="KVT261" s="187"/>
      <c r="KVU261" s="187"/>
      <c r="KVV261" s="187"/>
      <c r="KVW261" s="187"/>
      <c r="KVX261" s="187"/>
      <c r="KVY261" s="187"/>
      <c r="KVZ261" s="187"/>
      <c r="KWA261" s="187"/>
      <c r="KWB261" s="187"/>
      <c r="KWC261" s="187"/>
      <c r="KWD261" s="187"/>
      <c r="KWE261" s="187"/>
      <c r="KWF261" s="187"/>
      <c r="KWG261" s="187"/>
      <c r="KWH261" s="187"/>
      <c r="KWI261" s="187"/>
      <c r="KWJ261" s="187"/>
      <c r="KWK261" s="187"/>
      <c r="KWL261" s="187"/>
      <c r="KWM261" s="187"/>
      <c r="KWN261" s="187"/>
      <c r="KWO261" s="187"/>
      <c r="KWP261" s="187"/>
      <c r="KWQ261" s="187"/>
      <c r="KWR261" s="187"/>
      <c r="KWS261" s="187"/>
      <c r="KWT261" s="187"/>
      <c r="KWU261" s="187"/>
      <c r="KWV261" s="187"/>
      <c r="KWW261" s="187"/>
      <c r="KWX261" s="187"/>
      <c r="KWY261" s="187"/>
      <c r="KWZ261" s="187"/>
      <c r="KXA261" s="187"/>
      <c r="KXB261" s="187"/>
      <c r="KXC261" s="187"/>
      <c r="KXD261" s="187"/>
      <c r="KXE261" s="187"/>
      <c r="KXF261" s="187"/>
      <c r="KXG261" s="187"/>
      <c r="KXH261" s="187"/>
      <c r="KXI261" s="187"/>
      <c r="KXJ261" s="187"/>
      <c r="KXK261" s="187"/>
      <c r="KXL261" s="187"/>
      <c r="KXM261" s="187"/>
      <c r="KXN261" s="187"/>
      <c r="KXO261" s="187"/>
      <c r="KXP261" s="187"/>
      <c r="KXQ261" s="187"/>
      <c r="KXR261" s="187"/>
      <c r="KXS261" s="187"/>
      <c r="KXT261" s="187"/>
      <c r="KXU261" s="187"/>
      <c r="KXV261" s="187"/>
      <c r="KXW261" s="187"/>
      <c r="KXX261" s="187"/>
      <c r="KXY261" s="187"/>
      <c r="KXZ261" s="187"/>
      <c r="KYA261" s="187"/>
      <c r="KYB261" s="187"/>
      <c r="KYC261" s="187"/>
      <c r="KYD261" s="187"/>
      <c r="KYE261" s="187"/>
      <c r="KYF261" s="187"/>
      <c r="KYG261" s="187"/>
      <c r="KYH261" s="187"/>
      <c r="KYI261" s="187"/>
      <c r="KYJ261" s="187"/>
      <c r="KYK261" s="187"/>
      <c r="KYL261" s="187"/>
      <c r="KYM261" s="187"/>
      <c r="KYN261" s="187"/>
      <c r="KYO261" s="187"/>
      <c r="KYP261" s="187"/>
      <c r="KYQ261" s="187"/>
      <c r="KYR261" s="187"/>
      <c r="KYS261" s="187"/>
      <c r="KYT261" s="187"/>
      <c r="KYU261" s="187"/>
      <c r="KYV261" s="187"/>
      <c r="KYW261" s="187"/>
      <c r="KYX261" s="187"/>
      <c r="KYY261" s="187"/>
      <c r="KYZ261" s="187"/>
      <c r="KZA261" s="187"/>
      <c r="KZB261" s="187"/>
      <c r="KZC261" s="187"/>
      <c r="KZD261" s="187"/>
      <c r="KZE261" s="187"/>
      <c r="KZF261" s="187"/>
      <c r="KZG261" s="187"/>
      <c r="KZH261" s="187"/>
      <c r="KZI261" s="187"/>
      <c r="KZJ261" s="187"/>
      <c r="KZK261" s="187"/>
      <c r="KZL261" s="187"/>
      <c r="KZM261" s="187"/>
      <c r="KZN261" s="187"/>
      <c r="KZO261" s="187"/>
      <c r="KZP261" s="187"/>
      <c r="KZQ261" s="187"/>
      <c r="KZR261" s="187"/>
      <c r="KZS261" s="187"/>
      <c r="KZT261" s="187"/>
      <c r="KZU261" s="187"/>
      <c r="KZV261" s="187"/>
      <c r="KZW261" s="187"/>
      <c r="KZX261" s="187"/>
      <c r="KZY261" s="187"/>
      <c r="KZZ261" s="187"/>
      <c r="LAA261" s="187"/>
      <c r="LAB261" s="187"/>
      <c r="LAC261" s="187"/>
      <c r="LAD261" s="187"/>
      <c r="LAE261" s="187"/>
      <c r="LAF261" s="187"/>
      <c r="LAG261" s="187"/>
      <c r="LAH261" s="187"/>
      <c r="LAI261" s="187"/>
      <c r="LAJ261" s="187"/>
      <c r="LAK261" s="187"/>
      <c r="LAL261" s="187"/>
      <c r="LAM261" s="187"/>
      <c r="LAN261" s="187"/>
      <c r="LAO261" s="187"/>
      <c r="LAP261" s="187"/>
      <c r="LAQ261" s="187"/>
      <c r="LAR261" s="187"/>
      <c r="LAS261" s="187"/>
      <c r="LAT261" s="187"/>
      <c r="LAU261" s="187"/>
      <c r="LAV261" s="187"/>
      <c r="LAW261" s="187"/>
      <c r="LAX261" s="187"/>
      <c r="LAY261" s="187"/>
      <c r="LAZ261" s="187"/>
      <c r="LBA261" s="187"/>
      <c r="LBB261" s="187"/>
      <c r="LBC261" s="187"/>
      <c r="LBD261" s="187"/>
      <c r="LBE261" s="187"/>
      <c r="LBF261" s="187"/>
      <c r="LBG261" s="187"/>
      <c r="LBH261" s="187"/>
      <c r="LBI261" s="187"/>
      <c r="LBJ261" s="187"/>
      <c r="LBK261" s="187"/>
      <c r="LBL261" s="187"/>
      <c r="LBM261" s="187"/>
      <c r="LBN261" s="187"/>
      <c r="LBO261" s="187"/>
      <c r="LBP261" s="187"/>
      <c r="LBQ261" s="187"/>
      <c r="LBR261" s="187"/>
      <c r="LBS261" s="187"/>
      <c r="LBT261" s="187"/>
      <c r="LBU261" s="187"/>
      <c r="LBV261" s="187"/>
      <c r="LBW261" s="187"/>
      <c r="LBX261" s="187"/>
      <c r="LBY261" s="187"/>
      <c r="LBZ261" s="187"/>
      <c r="LCA261" s="187"/>
      <c r="LCB261" s="187"/>
      <c r="LCC261" s="187"/>
      <c r="LCD261" s="187"/>
      <c r="LCE261" s="187"/>
      <c r="LCF261" s="187"/>
      <c r="LCG261" s="187"/>
      <c r="LCH261" s="187"/>
      <c r="LCI261" s="187"/>
      <c r="LCJ261" s="187"/>
      <c r="LCK261" s="187"/>
      <c r="LCL261" s="187"/>
      <c r="LCM261" s="187"/>
      <c r="LCN261" s="187"/>
      <c r="LCO261" s="187"/>
      <c r="LCP261" s="187"/>
      <c r="LCQ261" s="187"/>
      <c r="LCR261" s="187"/>
      <c r="LCS261" s="187"/>
      <c r="LCT261" s="187"/>
      <c r="LCU261" s="187"/>
      <c r="LCV261" s="187"/>
      <c r="LCW261" s="187"/>
      <c r="LCX261" s="187"/>
      <c r="LCY261" s="187"/>
      <c r="LCZ261" s="187"/>
      <c r="LDA261" s="187"/>
      <c r="LDB261" s="187"/>
      <c r="LDC261" s="187"/>
      <c r="LDD261" s="187"/>
      <c r="LDE261" s="187"/>
      <c r="LDF261" s="187"/>
      <c r="LDG261" s="187"/>
      <c r="LDH261" s="187"/>
      <c r="LDI261" s="187"/>
      <c r="LDJ261" s="187"/>
      <c r="LDK261" s="187"/>
      <c r="LDL261" s="187"/>
      <c r="LDM261" s="187"/>
      <c r="LDN261" s="187"/>
      <c r="LDO261" s="187"/>
      <c r="LDP261" s="187"/>
      <c r="LDQ261" s="187"/>
      <c r="LDR261" s="187"/>
      <c r="LDS261" s="187"/>
      <c r="LDT261" s="187"/>
      <c r="LDU261" s="187"/>
      <c r="LDV261" s="187"/>
      <c r="LDW261" s="187"/>
      <c r="LDX261" s="187"/>
      <c r="LDY261" s="187"/>
      <c r="LDZ261" s="187"/>
      <c r="LEA261" s="187"/>
      <c r="LEB261" s="187"/>
      <c r="LEC261" s="187"/>
      <c r="LED261" s="187"/>
      <c r="LEE261" s="187"/>
      <c r="LEF261" s="187"/>
      <c r="LEG261" s="187"/>
      <c r="LEH261" s="187"/>
      <c r="LEI261" s="187"/>
      <c r="LEJ261" s="187"/>
      <c r="LEK261" s="187"/>
      <c r="LEL261" s="187"/>
      <c r="LEM261" s="187"/>
      <c r="LEN261" s="187"/>
      <c r="LEO261" s="187"/>
      <c r="LEP261" s="187"/>
      <c r="LEQ261" s="187"/>
      <c r="LER261" s="187"/>
      <c r="LES261" s="187"/>
      <c r="LET261" s="187"/>
      <c r="LEU261" s="187"/>
      <c r="LEV261" s="187"/>
      <c r="LEW261" s="187"/>
      <c r="LEX261" s="187"/>
      <c r="LEY261" s="187"/>
      <c r="LEZ261" s="187"/>
      <c r="LFA261" s="187"/>
      <c r="LFB261" s="187"/>
      <c r="LFC261" s="187"/>
      <c r="LFD261" s="187"/>
      <c r="LFE261" s="187"/>
      <c r="LFF261" s="187"/>
      <c r="LFG261" s="187"/>
      <c r="LFH261" s="187"/>
      <c r="LFI261" s="187"/>
      <c r="LFJ261" s="187"/>
      <c r="LFK261" s="187"/>
      <c r="LFL261" s="187"/>
      <c r="LFM261" s="187"/>
      <c r="LFN261" s="187"/>
      <c r="LFO261" s="187"/>
      <c r="LFP261" s="187"/>
      <c r="LFQ261" s="187"/>
      <c r="LFR261" s="187"/>
      <c r="LFS261" s="187"/>
      <c r="LFT261" s="187"/>
      <c r="LFU261" s="187"/>
      <c r="LFV261" s="187"/>
      <c r="LFW261" s="187"/>
      <c r="LFX261" s="187"/>
      <c r="LFY261" s="187"/>
      <c r="LFZ261" s="187"/>
      <c r="LGA261" s="187"/>
      <c r="LGB261" s="187"/>
      <c r="LGC261" s="187"/>
      <c r="LGD261" s="187"/>
      <c r="LGE261" s="187"/>
      <c r="LGF261" s="187"/>
      <c r="LGG261" s="187"/>
      <c r="LGH261" s="187"/>
      <c r="LGI261" s="187"/>
      <c r="LGJ261" s="187"/>
      <c r="LGK261" s="187"/>
      <c r="LGL261" s="187"/>
      <c r="LGM261" s="187"/>
      <c r="LGN261" s="187"/>
      <c r="LGO261" s="187"/>
      <c r="LGP261" s="187"/>
      <c r="LGQ261" s="187"/>
      <c r="LGR261" s="187"/>
      <c r="LGS261" s="187"/>
      <c r="LGT261" s="187"/>
      <c r="LGU261" s="187"/>
      <c r="LGV261" s="187"/>
      <c r="LGW261" s="187"/>
      <c r="LGX261" s="187"/>
      <c r="LGY261" s="187"/>
      <c r="LGZ261" s="187"/>
      <c r="LHA261" s="187"/>
      <c r="LHB261" s="187"/>
      <c r="LHC261" s="187"/>
      <c r="LHD261" s="187"/>
      <c r="LHE261" s="187"/>
      <c r="LHF261" s="187"/>
      <c r="LHG261" s="187"/>
      <c r="LHH261" s="187"/>
      <c r="LHI261" s="187"/>
      <c r="LHJ261" s="187"/>
      <c r="LHK261" s="187"/>
      <c r="LHL261" s="187"/>
      <c r="LHM261" s="187"/>
      <c r="LHN261" s="187"/>
      <c r="LHO261" s="187"/>
      <c r="LHP261" s="187"/>
      <c r="LHQ261" s="187"/>
      <c r="LHR261" s="187"/>
      <c r="LHS261" s="187"/>
      <c r="LHT261" s="187"/>
      <c r="LHU261" s="187"/>
      <c r="LHV261" s="187"/>
      <c r="LHW261" s="187"/>
      <c r="LHX261" s="187"/>
      <c r="LHY261" s="187"/>
      <c r="LHZ261" s="187"/>
      <c r="LIA261" s="187"/>
      <c r="LIB261" s="187"/>
      <c r="LIC261" s="187"/>
      <c r="LID261" s="187"/>
      <c r="LIE261" s="187"/>
      <c r="LIF261" s="187"/>
      <c r="LIG261" s="187"/>
      <c r="LIH261" s="187"/>
      <c r="LII261" s="187"/>
      <c r="LIJ261" s="187"/>
      <c r="LIK261" s="187"/>
      <c r="LIL261" s="187"/>
      <c r="LIM261" s="187"/>
      <c r="LIN261" s="187"/>
      <c r="LIO261" s="187"/>
      <c r="LIP261" s="187"/>
      <c r="LIQ261" s="187"/>
      <c r="LIR261" s="187"/>
      <c r="LIS261" s="187"/>
      <c r="LIT261" s="187"/>
      <c r="LIU261" s="187"/>
      <c r="LIV261" s="187"/>
      <c r="LIW261" s="187"/>
      <c r="LIX261" s="187"/>
      <c r="LIY261" s="187"/>
      <c r="LIZ261" s="187"/>
      <c r="LJA261" s="187"/>
      <c r="LJB261" s="187"/>
      <c r="LJC261" s="187"/>
      <c r="LJD261" s="187"/>
      <c r="LJE261" s="187"/>
      <c r="LJF261" s="187"/>
      <c r="LJG261" s="187"/>
      <c r="LJH261" s="187"/>
      <c r="LJI261" s="187"/>
      <c r="LJJ261" s="187"/>
      <c r="LJK261" s="187"/>
      <c r="LJL261" s="187"/>
      <c r="LJM261" s="187"/>
      <c r="LJN261" s="187"/>
      <c r="LJO261" s="187"/>
      <c r="LJP261" s="187"/>
      <c r="LJQ261" s="187"/>
      <c r="LJR261" s="187"/>
      <c r="LJS261" s="187"/>
      <c r="LJT261" s="187"/>
      <c r="LJU261" s="187"/>
      <c r="LJV261" s="187"/>
      <c r="LJW261" s="187"/>
      <c r="LJX261" s="187"/>
      <c r="LJY261" s="187"/>
      <c r="LJZ261" s="187"/>
      <c r="LKA261" s="187"/>
      <c r="LKB261" s="187"/>
      <c r="LKC261" s="187"/>
      <c r="LKD261" s="187"/>
      <c r="LKE261" s="187"/>
      <c r="LKF261" s="187"/>
      <c r="LKG261" s="187"/>
      <c r="LKH261" s="187"/>
      <c r="LKI261" s="187"/>
      <c r="LKJ261" s="187"/>
      <c r="LKK261" s="187"/>
      <c r="LKL261" s="187"/>
      <c r="LKM261" s="187"/>
      <c r="LKN261" s="187"/>
      <c r="LKO261" s="187"/>
      <c r="LKP261" s="187"/>
      <c r="LKQ261" s="187"/>
      <c r="LKR261" s="187"/>
      <c r="LKS261" s="187"/>
      <c r="LKT261" s="187"/>
      <c r="LKU261" s="187"/>
      <c r="LKV261" s="187"/>
      <c r="LKW261" s="187"/>
      <c r="LKX261" s="187"/>
      <c r="LKY261" s="187"/>
      <c r="LKZ261" s="187"/>
      <c r="LLA261" s="187"/>
      <c r="LLB261" s="187"/>
      <c r="LLC261" s="187"/>
      <c r="LLD261" s="187"/>
      <c r="LLE261" s="187"/>
      <c r="LLF261" s="187"/>
      <c r="LLG261" s="187"/>
      <c r="LLH261" s="187"/>
      <c r="LLI261" s="187"/>
      <c r="LLJ261" s="187"/>
      <c r="LLK261" s="187"/>
      <c r="LLL261" s="187"/>
      <c r="LLM261" s="187"/>
      <c r="LLN261" s="187"/>
      <c r="LLO261" s="187"/>
      <c r="LLP261" s="187"/>
      <c r="LLQ261" s="187"/>
      <c r="LLR261" s="187"/>
      <c r="LLS261" s="187"/>
      <c r="LLT261" s="187"/>
      <c r="LLU261" s="187"/>
      <c r="LLV261" s="187"/>
      <c r="LLW261" s="187"/>
      <c r="LLX261" s="187"/>
      <c r="LLY261" s="187"/>
      <c r="LLZ261" s="187"/>
      <c r="LMA261" s="187"/>
      <c r="LMB261" s="187"/>
      <c r="LMC261" s="187"/>
      <c r="LMD261" s="187"/>
      <c r="LME261" s="187"/>
      <c r="LMF261" s="187"/>
      <c r="LMG261" s="187"/>
      <c r="LMH261" s="187"/>
      <c r="LMI261" s="187"/>
      <c r="LMJ261" s="187"/>
      <c r="LMK261" s="187"/>
      <c r="LML261" s="187"/>
      <c r="LMM261" s="187"/>
      <c r="LMN261" s="187"/>
      <c r="LMO261" s="187"/>
      <c r="LMP261" s="187"/>
      <c r="LMQ261" s="187"/>
      <c r="LMR261" s="187"/>
      <c r="LMS261" s="187"/>
      <c r="LMT261" s="187"/>
      <c r="LMU261" s="187"/>
      <c r="LMV261" s="187"/>
      <c r="LMW261" s="187"/>
      <c r="LMX261" s="187"/>
      <c r="LMY261" s="187"/>
      <c r="LMZ261" s="187"/>
      <c r="LNA261" s="187"/>
      <c r="LNB261" s="187"/>
      <c r="LNC261" s="187"/>
      <c r="LND261" s="187"/>
      <c r="LNE261" s="187"/>
      <c r="LNF261" s="187"/>
      <c r="LNG261" s="187"/>
      <c r="LNH261" s="187"/>
      <c r="LNI261" s="187"/>
      <c r="LNJ261" s="187"/>
      <c r="LNK261" s="187"/>
      <c r="LNL261" s="187"/>
      <c r="LNM261" s="187"/>
      <c r="LNN261" s="187"/>
      <c r="LNO261" s="187"/>
      <c r="LNP261" s="187"/>
      <c r="LNQ261" s="187"/>
      <c r="LNR261" s="187"/>
      <c r="LNS261" s="187"/>
      <c r="LNT261" s="187"/>
      <c r="LNU261" s="187"/>
      <c r="LNV261" s="187"/>
      <c r="LNW261" s="187"/>
      <c r="LNX261" s="187"/>
      <c r="LNY261" s="187"/>
      <c r="LNZ261" s="187"/>
      <c r="LOA261" s="187"/>
      <c r="LOB261" s="187"/>
      <c r="LOC261" s="187"/>
      <c r="LOD261" s="187"/>
      <c r="LOE261" s="187"/>
      <c r="LOF261" s="187"/>
      <c r="LOG261" s="187"/>
      <c r="LOH261" s="187"/>
      <c r="LOI261" s="187"/>
      <c r="LOJ261" s="187"/>
      <c r="LOK261" s="187"/>
      <c r="LOL261" s="187"/>
      <c r="LOM261" s="187"/>
      <c r="LON261" s="187"/>
      <c r="LOO261" s="187"/>
      <c r="LOP261" s="187"/>
      <c r="LOQ261" s="187"/>
      <c r="LOR261" s="187"/>
      <c r="LOS261" s="187"/>
      <c r="LOT261" s="187"/>
      <c r="LOU261" s="187"/>
      <c r="LOV261" s="187"/>
      <c r="LOW261" s="187"/>
      <c r="LOX261" s="187"/>
      <c r="LOY261" s="187"/>
      <c r="LOZ261" s="187"/>
      <c r="LPA261" s="187"/>
      <c r="LPB261" s="187"/>
      <c r="LPC261" s="187"/>
      <c r="LPD261" s="187"/>
      <c r="LPE261" s="187"/>
      <c r="LPF261" s="187"/>
      <c r="LPG261" s="187"/>
      <c r="LPH261" s="187"/>
      <c r="LPI261" s="187"/>
      <c r="LPJ261" s="187"/>
      <c r="LPK261" s="187"/>
      <c r="LPL261" s="187"/>
      <c r="LPM261" s="187"/>
      <c r="LPN261" s="187"/>
      <c r="LPO261" s="187"/>
      <c r="LPP261" s="187"/>
      <c r="LPQ261" s="187"/>
      <c r="LPR261" s="187"/>
      <c r="LPS261" s="187"/>
      <c r="LPT261" s="187"/>
      <c r="LPU261" s="187"/>
      <c r="LPV261" s="187"/>
      <c r="LPW261" s="187"/>
      <c r="LPX261" s="187"/>
      <c r="LPY261" s="187"/>
      <c r="LPZ261" s="187"/>
      <c r="LQA261" s="187"/>
      <c r="LQB261" s="187"/>
      <c r="LQC261" s="187"/>
      <c r="LQD261" s="187"/>
      <c r="LQE261" s="187"/>
      <c r="LQF261" s="187"/>
      <c r="LQG261" s="187"/>
      <c r="LQH261" s="187"/>
      <c r="LQI261" s="187"/>
      <c r="LQJ261" s="187"/>
      <c r="LQK261" s="187"/>
      <c r="LQL261" s="187"/>
      <c r="LQM261" s="187"/>
      <c r="LQN261" s="187"/>
      <c r="LQO261" s="187"/>
      <c r="LQP261" s="187"/>
      <c r="LQQ261" s="187"/>
      <c r="LQR261" s="187"/>
      <c r="LQS261" s="187"/>
      <c r="LQT261" s="187"/>
      <c r="LQU261" s="187"/>
      <c r="LQV261" s="187"/>
      <c r="LQW261" s="187"/>
      <c r="LQX261" s="187"/>
      <c r="LQY261" s="187"/>
      <c r="LQZ261" s="187"/>
      <c r="LRA261" s="187"/>
      <c r="LRB261" s="187"/>
      <c r="LRC261" s="187"/>
      <c r="LRD261" s="187"/>
      <c r="LRE261" s="187"/>
      <c r="LRF261" s="187"/>
      <c r="LRG261" s="187"/>
      <c r="LRH261" s="187"/>
      <c r="LRI261" s="187"/>
      <c r="LRJ261" s="187"/>
      <c r="LRK261" s="187"/>
      <c r="LRL261" s="187"/>
      <c r="LRM261" s="187"/>
      <c r="LRN261" s="187"/>
      <c r="LRO261" s="187"/>
      <c r="LRP261" s="187"/>
      <c r="LRQ261" s="187"/>
      <c r="LRR261" s="187"/>
      <c r="LRS261" s="187"/>
      <c r="LRT261" s="187"/>
      <c r="LRU261" s="187"/>
      <c r="LRV261" s="187"/>
      <c r="LRW261" s="187"/>
      <c r="LRX261" s="187"/>
      <c r="LRY261" s="187"/>
      <c r="LRZ261" s="187"/>
      <c r="LSA261" s="187"/>
      <c r="LSB261" s="187"/>
      <c r="LSC261" s="187"/>
      <c r="LSD261" s="187"/>
      <c r="LSE261" s="187"/>
      <c r="LSF261" s="187"/>
      <c r="LSG261" s="187"/>
      <c r="LSH261" s="187"/>
      <c r="LSI261" s="187"/>
      <c r="LSJ261" s="187"/>
      <c r="LSK261" s="187"/>
      <c r="LSL261" s="187"/>
      <c r="LSM261" s="187"/>
      <c r="LSN261" s="187"/>
      <c r="LSO261" s="187"/>
      <c r="LSP261" s="187"/>
      <c r="LSQ261" s="187"/>
      <c r="LSR261" s="187"/>
      <c r="LSS261" s="187"/>
      <c r="LST261" s="187"/>
      <c r="LSU261" s="187"/>
      <c r="LSV261" s="187"/>
      <c r="LSW261" s="187"/>
      <c r="LSX261" s="187"/>
      <c r="LSY261" s="187"/>
      <c r="LSZ261" s="187"/>
      <c r="LTA261" s="187"/>
      <c r="LTB261" s="187"/>
      <c r="LTC261" s="187"/>
      <c r="LTD261" s="187"/>
      <c r="LTE261" s="187"/>
      <c r="LTF261" s="187"/>
      <c r="LTG261" s="187"/>
      <c r="LTH261" s="187"/>
      <c r="LTI261" s="187"/>
      <c r="LTJ261" s="187"/>
      <c r="LTK261" s="187"/>
      <c r="LTL261" s="187"/>
      <c r="LTM261" s="187"/>
      <c r="LTN261" s="187"/>
      <c r="LTO261" s="187"/>
      <c r="LTP261" s="187"/>
      <c r="LTQ261" s="187"/>
      <c r="LTR261" s="187"/>
      <c r="LTS261" s="187"/>
      <c r="LTT261" s="187"/>
      <c r="LTU261" s="187"/>
      <c r="LTV261" s="187"/>
      <c r="LTW261" s="187"/>
      <c r="LTX261" s="187"/>
      <c r="LTY261" s="187"/>
      <c r="LTZ261" s="187"/>
      <c r="LUA261" s="187"/>
      <c r="LUB261" s="187"/>
      <c r="LUC261" s="187"/>
      <c r="LUD261" s="187"/>
      <c r="LUE261" s="187"/>
      <c r="LUF261" s="187"/>
      <c r="LUG261" s="187"/>
      <c r="LUH261" s="187"/>
      <c r="LUI261" s="187"/>
      <c r="LUJ261" s="187"/>
      <c r="LUK261" s="187"/>
      <c r="LUL261" s="187"/>
      <c r="LUM261" s="187"/>
      <c r="LUN261" s="187"/>
      <c r="LUO261" s="187"/>
      <c r="LUP261" s="187"/>
      <c r="LUQ261" s="187"/>
      <c r="LUR261" s="187"/>
      <c r="LUS261" s="187"/>
      <c r="LUT261" s="187"/>
      <c r="LUU261" s="187"/>
      <c r="LUV261" s="187"/>
      <c r="LUW261" s="187"/>
      <c r="LUX261" s="187"/>
      <c r="LUY261" s="187"/>
      <c r="LUZ261" s="187"/>
      <c r="LVA261" s="187"/>
      <c r="LVB261" s="187"/>
      <c r="LVC261" s="187"/>
      <c r="LVD261" s="187"/>
      <c r="LVE261" s="187"/>
      <c r="LVF261" s="187"/>
      <c r="LVG261" s="187"/>
      <c r="LVH261" s="187"/>
      <c r="LVI261" s="187"/>
      <c r="LVJ261" s="187"/>
      <c r="LVK261" s="187"/>
      <c r="LVL261" s="187"/>
      <c r="LVM261" s="187"/>
      <c r="LVN261" s="187"/>
      <c r="LVO261" s="187"/>
      <c r="LVP261" s="187"/>
      <c r="LVQ261" s="187"/>
      <c r="LVR261" s="187"/>
      <c r="LVS261" s="187"/>
      <c r="LVT261" s="187"/>
      <c r="LVU261" s="187"/>
      <c r="LVV261" s="187"/>
      <c r="LVW261" s="187"/>
      <c r="LVX261" s="187"/>
      <c r="LVY261" s="187"/>
      <c r="LVZ261" s="187"/>
      <c r="LWA261" s="187"/>
      <c r="LWB261" s="187"/>
      <c r="LWC261" s="187"/>
      <c r="LWD261" s="187"/>
      <c r="LWE261" s="187"/>
      <c r="LWF261" s="187"/>
      <c r="LWG261" s="187"/>
      <c r="LWH261" s="187"/>
      <c r="LWI261" s="187"/>
      <c r="LWJ261" s="187"/>
      <c r="LWK261" s="187"/>
      <c r="LWL261" s="187"/>
      <c r="LWM261" s="187"/>
      <c r="LWN261" s="187"/>
      <c r="LWO261" s="187"/>
      <c r="LWP261" s="187"/>
      <c r="LWQ261" s="187"/>
      <c r="LWR261" s="187"/>
      <c r="LWS261" s="187"/>
      <c r="LWT261" s="187"/>
      <c r="LWU261" s="187"/>
      <c r="LWV261" s="187"/>
      <c r="LWW261" s="187"/>
      <c r="LWX261" s="187"/>
      <c r="LWY261" s="187"/>
      <c r="LWZ261" s="187"/>
      <c r="LXA261" s="187"/>
      <c r="LXB261" s="187"/>
      <c r="LXC261" s="187"/>
      <c r="LXD261" s="187"/>
      <c r="LXE261" s="187"/>
      <c r="LXF261" s="187"/>
      <c r="LXG261" s="187"/>
      <c r="LXH261" s="187"/>
      <c r="LXI261" s="187"/>
      <c r="LXJ261" s="187"/>
      <c r="LXK261" s="187"/>
      <c r="LXL261" s="187"/>
      <c r="LXM261" s="187"/>
      <c r="LXN261" s="187"/>
      <c r="LXO261" s="187"/>
      <c r="LXP261" s="187"/>
      <c r="LXQ261" s="187"/>
      <c r="LXR261" s="187"/>
      <c r="LXS261" s="187"/>
      <c r="LXT261" s="187"/>
      <c r="LXU261" s="187"/>
      <c r="LXV261" s="187"/>
      <c r="LXW261" s="187"/>
      <c r="LXX261" s="187"/>
      <c r="LXY261" s="187"/>
      <c r="LXZ261" s="187"/>
      <c r="LYA261" s="187"/>
      <c r="LYB261" s="187"/>
      <c r="LYC261" s="187"/>
      <c r="LYD261" s="187"/>
      <c r="LYE261" s="187"/>
      <c r="LYF261" s="187"/>
      <c r="LYG261" s="187"/>
      <c r="LYH261" s="187"/>
      <c r="LYI261" s="187"/>
      <c r="LYJ261" s="187"/>
      <c r="LYK261" s="187"/>
      <c r="LYL261" s="187"/>
      <c r="LYM261" s="187"/>
      <c r="LYN261" s="187"/>
      <c r="LYO261" s="187"/>
      <c r="LYP261" s="187"/>
      <c r="LYQ261" s="187"/>
      <c r="LYR261" s="187"/>
      <c r="LYS261" s="187"/>
      <c r="LYT261" s="187"/>
      <c r="LYU261" s="187"/>
      <c r="LYV261" s="187"/>
      <c r="LYW261" s="187"/>
      <c r="LYX261" s="187"/>
      <c r="LYY261" s="187"/>
      <c r="LYZ261" s="187"/>
      <c r="LZA261" s="187"/>
      <c r="LZB261" s="187"/>
      <c r="LZC261" s="187"/>
      <c r="LZD261" s="187"/>
      <c r="LZE261" s="187"/>
      <c r="LZF261" s="187"/>
      <c r="LZG261" s="187"/>
      <c r="LZH261" s="187"/>
      <c r="LZI261" s="187"/>
      <c r="LZJ261" s="187"/>
      <c r="LZK261" s="187"/>
      <c r="LZL261" s="187"/>
      <c r="LZM261" s="187"/>
      <c r="LZN261" s="187"/>
      <c r="LZO261" s="187"/>
      <c r="LZP261" s="187"/>
      <c r="LZQ261" s="187"/>
      <c r="LZR261" s="187"/>
      <c r="LZS261" s="187"/>
      <c r="LZT261" s="187"/>
      <c r="LZU261" s="187"/>
      <c r="LZV261" s="187"/>
      <c r="LZW261" s="187"/>
      <c r="LZX261" s="187"/>
      <c r="LZY261" s="187"/>
      <c r="LZZ261" s="187"/>
      <c r="MAA261" s="187"/>
      <c r="MAB261" s="187"/>
      <c r="MAC261" s="187"/>
      <c r="MAD261" s="187"/>
      <c r="MAE261" s="187"/>
      <c r="MAF261" s="187"/>
      <c r="MAG261" s="187"/>
      <c r="MAH261" s="187"/>
      <c r="MAI261" s="187"/>
      <c r="MAJ261" s="187"/>
      <c r="MAK261" s="187"/>
      <c r="MAL261" s="187"/>
      <c r="MAM261" s="187"/>
      <c r="MAN261" s="187"/>
      <c r="MAO261" s="187"/>
      <c r="MAP261" s="187"/>
      <c r="MAQ261" s="187"/>
      <c r="MAR261" s="187"/>
      <c r="MAS261" s="187"/>
      <c r="MAT261" s="187"/>
      <c r="MAU261" s="187"/>
      <c r="MAV261" s="187"/>
      <c r="MAW261" s="187"/>
      <c r="MAX261" s="187"/>
      <c r="MAY261" s="187"/>
      <c r="MAZ261" s="187"/>
      <c r="MBA261" s="187"/>
      <c r="MBB261" s="187"/>
      <c r="MBC261" s="187"/>
      <c r="MBD261" s="187"/>
      <c r="MBE261" s="187"/>
      <c r="MBF261" s="187"/>
      <c r="MBG261" s="187"/>
      <c r="MBH261" s="187"/>
      <c r="MBI261" s="187"/>
      <c r="MBJ261" s="187"/>
      <c r="MBK261" s="187"/>
      <c r="MBL261" s="187"/>
      <c r="MBM261" s="187"/>
      <c r="MBN261" s="187"/>
      <c r="MBO261" s="187"/>
      <c r="MBP261" s="187"/>
      <c r="MBQ261" s="187"/>
      <c r="MBR261" s="187"/>
      <c r="MBS261" s="187"/>
      <c r="MBT261" s="187"/>
      <c r="MBU261" s="187"/>
      <c r="MBV261" s="187"/>
      <c r="MBW261" s="187"/>
      <c r="MBX261" s="187"/>
      <c r="MBY261" s="187"/>
      <c r="MBZ261" s="187"/>
      <c r="MCA261" s="187"/>
      <c r="MCB261" s="187"/>
      <c r="MCC261" s="187"/>
      <c r="MCD261" s="187"/>
      <c r="MCE261" s="187"/>
      <c r="MCF261" s="187"/>
      <c r="MCG261" s="187"/>
      <c r="MCH261" s="187"/>
      <c r="MCI261" s="187"/>
      <c r="MCJ261" s="187"/>
      <c r="MCK261" s="187"/>
      <c r="MCL261" s="187"/>
      <c r="MCM261" s="187"/>
      <c r="MCN261" s="187"/>
      <c r="MCO261" s="187"/>
      <c r="MCP261" s="187"/>
      <c r="MCQ261" s="187"/>
      <c r="MCR261" s="187"/>
      <c r="MCS261" s="187"/>
      <c r="MCT261" s="187"/>
      <c r="MCU261" s="187"/>
      <c r="MCV261" s="187"/>
      <c r="MCW261" s="187"/>
      <c r="MCX261" s="187"/>
      <c r="MCY261" s="187"/>
      <c r="MCZ261" s="187"/>
      <c r="MDA261" s="187"/>
      <c r="MDB261" s="187"/>
      <c r="MDC261" s="187"/>
      <c r="MDD261" s="187"/>
      <c r="MDE261" s="187"/>
      <c r="MDF261" s="187"/>
      <c r="MDG261" s="187"/>
      <c r="MDH261" s="187"/>
      <c r="MDI261" s="187"/>
      <c r="MDJ261" s="187"/>
      <c r="MDK261" s="187"/>
      <c r="MDL261" s="187"/>
      <c r="MDM261" s="187"/>
      <c r="MDN261" s="187"/>
      <c r="MDO261" s="187"/>
      <c r="MDP261" s="187"/>
      <c r="MDQ261" s="187"/>
      <c r="MDR261" s="187"/>
      <c r="MDS261" s="187"/>
      <c r="MDT261" s="187"/>
      <c r="MDU261" s="187"/>
      <c r="MDV261" s="187"/>
      <c r="MDW261" s="187"/>
      <c r="MDX261" s="187"/>
      <c r="MDY261" s="187"/>
      <c r="MDZ261" s="187"/>
      <c r="MEA261" s="187"/>
      <c r="MEB261" s="187"/>
      <c r="MEC261" s="187"/>
      <c r="MED261" s="187"/>
      <c r="MEE261" s="187"/>
      <c r="MEF261" s="187"/>
      <c r="MEG261" s="187"/>
      <c r="MEH261" s="187"/>
      <c r="MEI261" s="187"/>
      <c r="MEJ261" s="187"/>
      <c r="MEK261" s="187"/>
      <c r="MEL261" s="187"/>
      <c r="MEM261" s="187"/>
      <c r="MEN261" s="187"/>
      <c r="MEO261" s="187"/>
      <c r="MEP261" s="187"/>
      <c r="MEQ261" s="187"/>
      <c r="MER261" s="187"/>
      <c r="MES261" s="187"/>
      <c r="MET261" s="187"/>
      <c r="MEU261" s="187"/>
      <c r="MEV261" s="187"/>
      <c r="MEW261" s="187"/>
      <c r="MEX261" s="187"/>
      <c r="MEY261" s="187"/>
      <c r="MEZ261" s="187"/>
      <c r="MFA261" s="187"/>
      <c r="MFB261" s="187"/>
      <c r="MFC261" s="187"/>
      <c r="MFD261" s="187"/>
      <c r="MFE261" s="187"/>
      <c r="MFF261" s="187"/>
      <c r="MFG261" s="187"/>
      <c r="MFH261" s="187"/>
      <c r="MFI261" s="187"/>
      <c r="MFJ261" s="187"/>
      <c r="MFK261" s="187"/>
      <c r="MFL261" s="187"/>
      <c r="MFM261" s="187"/>
      <c r="MFN261" s="187"/>
      <c r="MFO261" s="187"/>
      <c r="MFP261" s="187"/>
      <c r="MFQ261" s="187"/>
      <c r="MFR261" s="187"/>
      <c r="MFS261" s="187"/>
      <c r="MFT261" s="187"/>
      <c r="MFU261" s="187"/>
      <c r="MFV261" s="187"/>
      <c r="MFW261" s="187"/>
      <c r="MFX261" s="187"/>
      <c r="MFY261" s="187"/>
      <c r="MFZ261" s="187"/>
      <c r="MGA261" s="187"/>
      <c r="MGB261" s="187"/>
      <c r="MGC261" s="187"/>
      <c r="MGD261" s="187"/>
      <c r="MGE261" s="187"/>
      <c r="MGF261" s="187"/>
      <c r="MGG261" s="187"/>
      <c r="MGH261" s="187"/>
      <c r="MGI261" s="187"/>
      <c r="MGJ261" s="187"/>
      <c r="MGK261" s="187"/>
      <c r="MGL261" s="187"/>
      <c r="MGM261" s="187"/>
      <c r="MGN261" s="187"/>
      <c r="MGO261" s="187"/>
      <c r="MGP261" s="187"/>
      <c r="MGQ261" s="187"/>
      <c r="MGR261" s="187"/>
      <c r="MGS261" s="187"/>
      <c r="MGT261" s="187"/>
      <c r="MGU261" s="187"/>
      <c r="MGV261" s="187"/>
      <c r="MGW261" s="187"/>
      <c r="MGX261" s="187"/>
      <c r="MGY261" s="187"/>
      <c r="MGZ261" s="187"/>
      <c r="MHA261" s="187"/>
      <c r="MHB261" s="187"/>
      <c r="MHC261" s="187"/>
      <c r="MHD261" s="187"/>
      <c r="MHE261" s="187"/>
      <c r="MHF261" s="187"/>
      <c r="MHG261" s="187"/>
      <c r="MHH261" s="187"/>
      <c r="MHI261" s="187"/>
      <c r="MHJ261" s="187"/>
      <c r="MHK261" s="187"/>
      <c r="MHL261" s="187"/>
      <c r="MHM261" s="187"/>
      <c r="MHN261" s="187"/>
      <c r="MHO261" s="187"/>
      <c r="MHP261" s="187"/>
      <c r="MHQ261" s="187"/>
      <c r="MHR261" s="187"/>
      <c r="MHS261" s="187"/>
      <c r="MHT261" s="187"/>
      <c r="MHU261" s="187"/>
      <c r="MHV261" s="187"/>
      <c r="MHW261" s="187"/>
      <c r="MHX261" s="187"/>
      <c r="MHY261" s="187"/>
      <c r="MHZ261" s="187"/>
      <c r="MIA261" s="187"/>
      <c r="MIB261" s="187"/>
      <c r="MIC261" s="187"/>
      <c r="MID261" s="187"/>
      <c r="MIE261" s="187"/>
      <c r="MIF261" s="187"/>
      <c r="MIG261" s="187"/>
      <c r="MIH261" s="187"/>
      <c r="MII261" s="187"/>
      <c r="MIJ261" s="187"/>
      <c r="MIK261" s="187"/>
      <c r="MIL261" s="187"/>
      <c r="MIM261" s="187"/>
      <c r="MIN261" s="187"/>
      <c r="MIO261" s="187"/>
      <c r="MIP261" s="187"/>
      <c r="MIQ261" s="187"/>
      <c r="MIR261" s="187"/>
      <c r="MIS261" s="187"/>
      <c r="MIT261" s="187"/>
      <c r="MIU261" s="187"/>
      <c r="MIV261" s="187"/>
      <c r="MIW261" s="187"/>
      <c r="MIX261" s="187"/>
      <c r="MIY261" s="187"/>
      <c r="MIZ261" s="187"/>
      <c r="MJA261" s="187"/>
      <c r="MJB261" s="187"/>
      <c r="MJC261" s="187"/>
      <c r="MJD261" s="187"/>
      <c r="MJE261" s="187"/>
      <c r="MJF261" s="187"/>
      <c r="MJG261" s="187"/>
      <c r="MJH261" s="187"/>
      <c r="MJI261" s="187"/>
      <c r="MJJ261" s="187"/>
      <c r="MJK261" s="187"/>
      <c r="MJL261" s="187"/>
      <c r="MJM261" s="187"/>
      <c r="MJN261" s="187"/>
      <c r="MJO261" s="187"/>
      <c r="MJP261" s="187"/>
      <c r="MJQ261" s="187"/>
      <c r="MJR261" s="187"/>
      <c r="MJS261" s="187"/>
      <c r="MJT261" s="187"/>
      <c r="MJU261" s="187"/>
      <c r="MJV261" s="187"/>
      <c r="MJW261" s="187"/>
      <c r="MJX261" s="187"/>
      <c r="MJY261" s="187"/>
      <c r="MJZ261" s="187"/>
      <c r="MKA261" s="187"/>
      <c r="MKB261" s="187"/>
      <c r="MKC261" s="187"/>
      <c r="MKD261" s="187"/>
      <c r="MKE261" s="187"/>
      <c r="MKF261" s="187"/>
      <c r="MKG261" s="187"/>
      <c r="MKH261" s="187"/>
      <c r="MKI261" s="187"/>
      <c r="MKJ261" s="187"/>
      <c r="MKK261" s="187"/>
      <c r="MKL261" s="187"/>
      <c r="MKM261" s="187"/>
      <c r="MKN261" s="187"/>
      <c r="MKO261" s="187"/>
      <c r="MKP261" s="187"/>
      <c r="MKQ261" s="187"/>
      <c r="MKR261" s="187"/>
      <c r="MKS261" s="187"/>
      <c r="MKT261" s="187"/>
      <c r="MKU261" s="187"/>
      <c r="MKV261" s="187"/>
      <c r="MKW261" s="187"/>
      <c r="MKX261" s="187"/>
      <c r="MKY261" s="187"/>
      <c r="MKZ261" s="187"/>
      <c r="MLA261" s="187"/>
      <c r="MLB261" s="187"/>
      <c r="MLC261" s="187"/>
      <c r="MLD261" s="187"/>
      <c r="MLE261" s="187"/>
      <c r="MLF261" s="187"/>
      <c r="MLG261" s="187"/>
      <c r="MLH261" s="187"/>
      <c r="MLI261" s="187"/>
      <c r="MLJ261" s="187"/>
      <c r="MLK261" s="187"/>
      <c r="MLL261" s="187"/>
      <c r="MLM261" s="187"/>
      <c r="MLN261" s="187"/>
      <c r="MLO261" s="187"/>
      <c r="MLP261" s="187"/>
      <c r="MLQ261" s="187"/>
      <c r="MLR261" s="187"/>
      <c r="MLS261" s="187"/>
      <c r="MLT261" s="187"/>
      <c r="MLU261" s="187"/>
      <c r="MLV261" s="187"/>
      <c r="MLW261" s="187"/>
      <c r="MLX261" s="187"/>
      <c r="MLY261" s="187"/>
      <c r="MLZ261" s="187"/>
      <c r="MMA261" s="187"/>
      <c r="MMB261" s="187"/>
      <c r="MMC261" s="187"/>
      <c r="MMD261" s="187"/>
      <c r="MME261" s="187"/>
      <c r="MMF261" s="187"/>
      <c r="MMG261" s="187"/>
      <c r="MMH261" s="187"/>
      <c r="MMI261" s="187"/>
      <c r="MMJ261" s="187"/>
      <c r="MMK261" s="187"/>
      <c r="MML261" s="187"/>
      <c r="MMM261" s="187"/>
      <c r="MMN261" s="187"/>
      <c r="MMO261" s="187"/>
      <c r="MMP261" s="187"/>
      <c r="MMQ261" s="187"/>
      <c r="MMR261" s="187"/>
      <c r="MMS261" s="187"/>
      <c r="MMT261" s="187"/>
      <c r="MMU261" s="187"/>
      <c r="MMV261" s="187"/>
      <c r="MMW261" s="187"/>
      <c r="MMX261" s="187"/>
      <c r="MMY261" s="187"/>
      <c r="MMZ261" s="187"/>
      <c r="MNA261" s="187"/>
      <c r="MNB261" s="187"/>
      <c r="MNC261" s="187"/>
      <c r="MND261" s="187"/>
      <c r="MNE261" s="187"/>
      <c r="MNF261" s="187"/>
      <c r="MNG261" s="187"/>
      <c r="MNH261" s="187"/>
      <c r="MNI261" s="187"/>
      <c r="MNJ261" s="187"/>
      <c r="MNK261" s="187"/>
      <c r="MNL261" s="187"/>
      <c r="MNM261" s="187"/>
      <c r="MNN261" s="187"/>
      <c r="MNO261" s="187"/>
      <c r="MNP261" s="187"/>
      <c r="MNQ261" s="187"/>
      <c r="MNR261" s="187"/>
      <c r="MNS261" s="187"/>
      <c r="MNT261" s="187"/>
      <c r="MNU261" s="187"/>
      <c r="MNV261" s="187"/>
      <c r="MNW261" s="187"/>
      <c r="MNX261" s="187"/>
      <c r="MNY261" s="187"/>
      <c r="MNZ261" s="187"/>
      <c r="MOA261" s="187"/>
      <c r="MOB261" s="187"/>
      <c r="MOC261" s="187"/>
      <c r="MOD261" s="187"/>
      <c r="MOE261" s="187"/>
      <c r="MOF261" s="187"/>
      <c r="MOG261" s="187"/>
      <c r="MOH261" s="187"/>
      <c r="MOI261" s="187"/>
      <c r="MOJ261" s="187"/>
      <c r="MOK261" s="187"/>
      <c r="MOL261" s="187"/>
      <c r="MOM261" s="187"/>
      <c r="MON261" s="187"/>
      <c r="MOO261" s="187"/>
      <c r="MOP261" s="187"/>
      <c r="MOQ261" s="187"/>
      <c r="MOR261" s="187"/>
      <c r="MOS261" s="187"/>
      <c r="MOT261" s="187"/>
      <c r="MOU261" s="187"/>
      <c r="MOV261" s="187"/>
      <c r="MOW261" s="187"/>
      <c r="MOX261" s="187"/>
      <c r="MOY261" s="187"/>
      <c r="MOZ261" s="187"/>
      <c r="MPA261" s="187"/>
      <c r="MPB261" s="187"/>
      <c r="MPC261" s="187"/>
      <c r="MPD261" s="187"/>
      <c r="MPE261" s="187"/>
      <c r="MPF261" s="187"/>
      <c r="MPG261" s="187"/>
      <c r="MPH261" s="187"/>
      <c r="MPI261" s="187"/>
      <c r="MPJ261" s="187"/>
      <c r="MPK261" s="187"/>
      <c r="MPL261" s="187"/>
      <c r="MPM261" s="187"/>
      <c r="MPN261" s="187"/>
      <c r="MPO261" s="187"/>
      <c r="MPP261" s="187"/>
      <c r="MPQ261" s="187"/>
      <c r="MPR261" s="187"/>
      <c r="MPS261" s="187"/>
      <c r="MPT261" s="187"/>
      <c r="MPU261" s="187"/>
      <c r="MPV261" s="187"/>
      <c r="MPW261" s="187"/>
      <c r="MPX261" s="187"/>
      <c r="MPY261" s="187"/>
      <c r="MPZ261" s="187"/>
      <c r="MQA261" s="187"/>
      <c r="MQB261" s="187"/>
      <c r="MQC261" s="187"/>
      <c r="MQD261" s="187"/>
      <c r="MQE261" s="187"/>
      <c r="MQF261" s="187"/>
      <c r="MQG261" s="187"/>
      <c r="MQH261" s="187"/>
      <c r="MQI261" s="187"/>
      <c r="MQJ261" s="187"/>
      <c r="MQK261" s="187"/>
      <c r="MQL261" s="187"/>
      <c r="MQM261" s="187"/>
      <c r="MQN261" s="187"/>
      <c r="MQO261" s="187"/>
      <c r="MQP261" s="187"/>
      <c r="MQQ261" s="187"/>
      <c r="MQR261" s="187"/>
      <c r="MQS261" s="187"/>
      <c r="MQT261" s="187"/>
      <c r="MQU261" s="187"/>
      <c r="MQV261" s="187"/>
      <c r="MQW261" s="187"/>
      <c r="MQX261" s="187"/>
      <c r="MQY261" s="187"/>
      <c r="MQZ261" s="187"/>
      <c r="MRA261" s="187"/>
      <c r="MRB261" s="187"/>
      <c r="MRC261" s="187"/>
      <c r="MRD261" s="187"/>
      <c r="MRE261" s="187"/>
      <c r="MRF261" s="187"/>
      <c r="MRG261" s="187"/>
      <c r="MRH261" s="187"/>
      <c r="MRI261" s="187"/>
      <c r="MRJ261" s="187"/>
      <c r="MRK261" s="187"/>
      <c r="MRL261" s="187"/>
      <c r="MRM261" s="187"/>
      <c r="MRN261" s="187"/>
      <c r="MRO261" s="187"/>
      <c r="MRP261" s="187"/>
      <c r="MRQ261" s="187"/>
      <c r="MRR261" s="187"/>
      <c r="MRS261" s="187"/>
      <c r="MRT261" s="187"/>
      <c r="MRU261" s="187"/>
      <c r="MRV261" s="187"/>
      <c r="MRW261" s="187"/>
      <c r="MRX261" s="187"/>
      <c r="MRY261" s="187"/>
      <c r="MRZ261" s="187"/>
      <c r="MSA261" s="187"/>
      <c r="MSB261" s="187"/>
      <c r="MSC261" s="187"/>
      <c r="MSD261" s="187"/>
      <c r="MSE261" s="187"/>
      <c r="MSF261" s="187"/>
      <c r="MSG261" s="187"/>
      <c r="MSH261" s="187"/>
      <c r="MSI261" s="187"/>
      <c r="MSJ261" s="187"/>
      <c r="MSK261" s="187"/>
      <c r="MSL261" s="187"/>
      <c r="MSM261" s="187"/>
      <c r="MSN261" s="187"/>
      <c r="MSO261" s="187"/>
      <c r="MSP261" s="187"/>
      <c r="MSQ261" s="187"/>
      <c r="MSR261" s="187"/>
      <c r="MSS261" s="187"/>
      <c r="MST261" s="187"/>
      <c r="MSU261" s="187"/>
      <c r="MSV261" s="187"/>
      <c r="MSW261" s="187"/>
      <c r="MSX261" s="187"/>
      <c r="MSY261" s="187"/>
      <c r="MSZ261" s="187"/>
      <c r="MTA261" s="187"/>
      <c r="MTB261" s="187"/>
      <c r="MTC261" s="187"/>
      <c r="MTD261" s="187"/>
      <c r="MTE261" s="187"/>
      <c r="MTF261" s="187"/>
      <c r="MTG261" s="187"/>
      <c r="MTH261" s="187"/>
      <c r="MTI261" s="187"/>
      <c r="MTJ261" s="187"/>
      <c r="MTK261" s="187"/>
      <c r="MTL261" s="187"/>
      <c r="MTM261" s="187"/>
      <c r="MTN261" s="187"/>
      <c r="MTO261" s="187"/>
      <c r="MTP261" s="187"/>
      <c r="MTQ261" s="187"/>
      <c r="MTR261" s="187"/>
      <c r="MTS261" s="187"/>
      <c r="MTT261" s="187"/>
      <c r="MTU261" s="187"/>
      <c r="MTV261" s="187"/>
      <c r="MTW261" s="187"/>
      <c r="MTX261" s="187"/>
      <c r="MTY261" s="187"/>
      <c r="MTZ261" s="187"/>
      <c r="MUA261" s="187"/>
      <c r="MUB261" s="187"/>
      <c r="MUC261" s="187"/>
      <c r="MUD261" s="187"/>
      <c r="MUE261" s="187"/>
      <c r="MUF261" s="187"/>
      <c r="MUG261" s="187"/>
      <c r="MUH261" s="187"/>
      <c r="MUI261" s="187"/>
      <c r="MUJ261" s="187"/>
      <c r="MUK261" s="187"/>
      <c r="MUL261" s="187"/>
      <c r="MUM261" s="187"/>
      <c r="MUN261" s="187"/>
      <c r="MUO261" s="187"/>
      <c r="MUP261" s="187"/>
      <c r="MUQ261" s="187"/>
      <c r="MUR261" s="187"/>
      <c r="MUS261" s="187"/>
      <c r="MUT261" s="187"/>
      <c r="MUU261" s="187"/>
      <c r="MUV261" s="187"/>
      <c r="MUW261" s="187"/>
      <c r="MUX261" s="187"/>
      <c r="MUY261" s="187"/>
      <c r="MUZ261" s="187"/>
      <c r="MVA261" s="187"/>
      <c r="MVB261" s="187"/>
      <c r="MVC261" s="187"/>
      <c r="MVD261" s="187"/>
      <c r="MVE261" s="187"/>
      <c r="MVF261" s="187"/>
      <c r="MVG261" s="187"/>
      <c r="MVH261" s="187"/>
      <c r="MVI261" s="187"/>
      <c r="MVJ261" s="187"/>
      <c r="MVK261" s="187"/>
      <c r="MVL261" s="187"/>
      <c r="MVM261" s="187"/>
      <c r="MVN261" s="187"/>
      <c r="MVO261" s="187"/>
      <c r="MVP261" s="187"/>
      <c r="MVQ261" s="187"/>
      <c r="MVR261" s="187"/>
      <c r="MVS261" s="187"/>
      <c r="MVT261" s="187"/>
      <c r="MVU261" s="187"/>
      <c r="MVV261" s="187"/>
      <c r="MVW261" s="187"/>
      <c r="MVX261" s="187"/>
      <c r="MVY261" s="187"/>
      <c r="MVZ261" s="187"/>
      <c r="MWA261" s="187"/>
      <c r="MWB261" s="187"/>
      <c r="MWC261" s="187"/>
      <c r="MWD261" s="187"/>
      <c r="MWE261" s="187"/>
      <c r="MWF261" s="187"/>
      <c r="MWG261" s="187"/>
      <c r="MWH261" s="187"/>
      <c r="MWI261" s="187"/>
      <c r="MWJ261" s="187"/>
      <c r="MWK261" s="187"/>
      <c r="MWL261" s="187"/>
      <c r="MWM261" s="187"/>
      <c r="MWN261" s="187"/>
      <c r="MWO261" s="187"/>
      <c r="MWP261" s="187"/>
      <c r="MWQ261" s="187"/>
      <c r="MWR261" s="187"/>
      <c r="MWS261" s="187"/>
      <c r="MWT261" s="187"/>
      <c r="MWU261" s="187"/>
      <c r="MWV261" s="187"/>
      <c r="MWW261" s="187"/>
      <c r="MWX261" s="187"/>
      <c r="MWY261" s="187"/>
      <c r="MWZ261" s="187"/>
      <c r="MXA261" s="187"/>
      <c r="MXB261" s="187"/>
      <c r="MXC261" s="187"/>
      <c r="MXD261" s="187"/>
      <c r="MXE261" s="187"/>
      <c r="MXF261" s="187"/>
      <c r="MXG261" s="187"/>
      <c r="MXH261" s="187"/>
      <c r="MXI261" s="187"/>
      <c r="MXJ261" s="187"/>
      <c r="MXK261" s="187"/>
      <c r="MXL261" s="187"/>
      <c r="MXM261" s="187"/>
      <c r="MXN261" s="187"/>
      <c r="MXO261" s="187"/>
      <c r="MXP261" s="187"/>
      <c r="MXQ261" s="187"/>
      <c r="MXR261" s="187"/>
      <c r="MXS261" s="187"/>
      <c r="MXT261" s="187"/>
      <c r="MXU261" s="187"/>
      <c r="MXV261" s="187"/>
      <c r="MXW261" s="187"/>
      <c r="MXX261" s="187"/>
      <c r="MXY261" s="187"/>
      <c r="MXZ261" s="187"/>
      <c r="MYA261" s="187"/>
      <c r="MYB261" s="187"/>
      <c r="MYC261" s="187"/>
      <c r="MYD261" s="187"/>
      <c r="MYE261" s="187"/>
      <c r="MYF261" s="187"/>
      <c r="MYG261" s="187"/>
      <c r="MYH261" s="187"/>
      <c r="MYI261" s="187"/>
      <c r="MYJ261" s="187"/>
      <c r="MYK261" s="187"/>
      <c r="MYL261" s="187"/>
      <c r="MYM261" s="187"/>
      <c r="MYN261" s="187"/>
      <c r="MYO261" s="187"/>
      <c r="MYP261" s="187"/>
      <c r="MYQ261" s="187"/>
      <c r="MYR261" s="187"/>
      <c r="MYS261" s="187"/>
      <c r="MYT261" s="187"/>
      <c r="MYU261" s="187"/>
      <c r="MYV261" s="187"/>
      <c r="MYW261" s="187"/>
      <c r="MYX261" s="187"/>
      <c r="MYY261" s="187"/>
      <c r="MYZ261" s="187"/>
      <c r="MZA261" s="187"/>
      <c r="MZB261" s="187"/>
      <c r="MZC261" s="187"/>
      <c r="MZD261" s="187"/>
      <c r="MZE261" s="187"/>
      <c r="MZF261" s="187"/>
      <c r="MZG261" s="187"/>
      <c r="MZH261" s="187"/>
      <c r="MZI261" s="187"/>
      <c r="MZJ261" s="187"/>
      <c r="MZK261" s="187"/>
      <c r="MZL261" s="187"/>
      <c r="MZM261" s="187"/>
      <c r="MZN261" s="187"/>
      <c r="MZO261" s="187"/>
      <c r="MZP261" s="187"/>
      <c r="MZQ261" s="187"/>
      <c r="MZR261" s="187"/>
      <c r="MZS261" s="187"/>
      <c r="MZT261" s="187"/>
      <c r="MZU261" s="187"/>
      <c r="MZV261" s="187"/>
      <c r="MZW261" s="187"/>
      <c r="MZX261" s="187"/>
      <c r="MZY261" s="187"/>
      <c r="MZZ261" s="187"/>
      <c r="NAA261" s="187"/>
      <c r="NAB261" s="187"/>
      <c r="NAC261" s="187"/>
      <c r="NAD261" s="187"/>
      <c r="NAE261" s="187"/>
      <c r="NAF261" s="187"/>
      <c r="NAG261" s="187"/>
      <c r="NAH261" s="187"/>
      <c r="NAI261" s="187"/>
      <c r="NAJ261" s="187"/>
      <c r="NAK261" s="187"/>
      <c r="NAL261" s="187"/>
      <c r="NAM261" s="187"/>
      <c r="NAN261" s="187"/>
      <c r="NAO261" s="187"/>
      <c r="NAP261" s="187"/>
      <c r="NAQ261" s="187"/>
      <c r="NAR261" s="187"/>
      <c r="NAS261" s="187"/>
      <c r="NAT261" s="187"/>
      <c r="NAU261" s="187"/>
      <c r="NAV261" s="187"/>
      <c r="NAW261" s="187"/>
      <c r="NAX261" s="187"/>
      <c r="NAY261" s="187"/>
      <c r="NAZ261" s="187"/>
      <c r="NBA261" s="187"/>
      <c r="NBB261" s="187"/>
      <c r="NBC261" s="187"/>
      <c r="NBD261" s="187"/>
      <c r="NBE261" s="187"/>
      <c r="NBF261" s="187"/>
      <c r="NBG261" s="187"/>
      <c r="NBH261" s="187"/>
      <c r="NBI261" s="187"/>
      <c r="NBJ261" s="187"/>
      <c r="NBK261" s="187"/>
      <c r="NBL261" s="187"/>
      <c r="NBM261" s="187"/>
      <c r="NBN261" s="187"/>
      <c r="NBO261" s="187"/>
      <c r="NBP261" s="187"/>
      <c r="NBQ261" s="187"/>
      <c r="NBR261" s="187"/>
      <c r="NBS261" s="187"/>
      <c r="NBT261" s="187"/>
      <c r="NBU261" s="187"/>
      <c r="NBV261" s="187"/>
      <c r="NBW261" s="187"/>
      <c r="NBX261" s="187"/>
      <c r="NBY261" s="187"/>
      <c r="NBZ261" s="187"/>
      <c r="NCA261" s="187"/>
      <c r="NCB261" s="187"/>
      <c r="NCC261" s="187"/>
      <c r="NCD261" s="187"/>
      <c r="NCE261" s="187"/>
      <c r="NCF261" s="187"/>
      <c r="NCG261" s="187"/>
      <c r="NCH261" s="187"/>
      <c r="NCI261" s="187"/>
      <c r="NCJ261" s="187"/>
      <c r="NCK261" s="187"/>
      <c r="NCL261" s="187"/>
      <c r="NCM261" s="187"/>
      <c r="NCN261" s="187"/>
      <c r="NCO261" s="187"/>
      <c r="NCP261" s="187"/>
      <c r="NCQ261" s="187"/>
      <c r="NCR261" s="187"/>
      <c r="NCS261" s="187"/>
      <c r="NCT261" s="187"/>
      <c r="NCU261" s="187"/>
      <c r="NCV261" s="187"/>
      <c r="NCW261" s="187"/>
      <c r="NCX261" s="187"/>
      <c r="NCY261" s="187"/>
      <c r="NCZ261" s="187"/>
      <c r="NDA261" s="187"/>
      <c r="NDB261" s="187"/>
      <c r="NDC261" s="187"/>
      <c r="NDD261" s="187"/>
      <c r="NDE261" s="187"/>
      <c r="NDF261" s="187"/>
      <c r="NDG261" s="187"/>
      <c r="NDH261" s="187"/>
      <c r="NDI261" s="187"/>
      <c r="NDJ261" s="187"/>
      <c r="NDK261" s="187"/>
      <c r="NDL261" s="187"/>
      <c r="NDM261" s="187"/>
      <c r="NDN261" s="187"/>
      <c r="NDO261" s="187"/>
      <c r="NDP261" s="187"/>
      <c r="NDQ261" s="187"/>
      <c r="NDR261" s="187"/>
      <c r="NDS261" s="187"/>
      <c r="NDT261" s="187"/>
      <c r="NDU261" s="187"/>
      <c r="NDV261" s="187"/>
      <c r="NDW261" s="187"/>
      <c r="NDX261" s="187"/>
      <c r="NDY261" s="187"/>
      <c r="NDZ261" s="187"/>
      <c r="NEA261" s="187"/>
      <c r="NEB261" s="187"/>
      <c r="NEC261" s="187"/>
      <c r="NED261" s="187"/>
      <c r="NEE261" s="187"/>
      <c r="NEF261" s="187"/>
      <c r="NEG261" s="187"/>
      <c r="NEH261" s="187"/>
      <c r="NEI261" s="187"/>
      <c r="NEJ261" s="187"/>
      <c r="NEK261" s="187"/>
      <c r="NEL261" s="187"/>
      <c r="NEM261" s="187"/>
      <c r="NEN261" s="187"/>
      <c r="NEO261" s="187"/>
      <c r="NEP261" s="187"/>
      <c r="NEQ261" s="187"/>
      <c r="NER261" s="187"/>
      <c r="NES261" s="187"/>
      <c r="NET261" s="187"/>
      <c r="NEU261" s="187"/>
      <c r="NEV261" s="187"/>
      <c r="NEW261" s="187"/>
      <c r="NEX261" s="187"/>
      <c r="NEY261" s="187"/>
      <c r="NEZ261" s="187"/>
      <c r="NFA261" s="187"/>
      <c r="NFB261" s="187"/>
      <c r="NFC261" s="187"/>
      <c r="NFD261" s="187"/>
      <c r="NFE261" s="187"/>
      <c r="NFF261" s="187"/>
      <c r="NFG261" s="187"/>
      <c r="NFH261" s="187"/>
      <c r="NFI261" s="187"/>
      <c r="NFJ261" s="187"/>
      <c r="NFK261" s="187"/>
      <c r="NFL261" s="187"/>
      <c r="NFM261" s="187"/>
      <c r="NFN261" s="187"/>
      <c r="NFO261" s="187"/>
      <c r="NFP261" s="187"/>
      <c r="NFQ261" s="187"/>
      <c r="NFR261" s="187"/>
      <c r="NFS261" s="187"/>
      <c r="NFT261" s="187"/>
      <c r="NFU261" s="187"/>
      <c r="NFV261" s="187"/>
      <c r="NFW261" s="187"/>
      <c r="NFX261" s="187"/>
      <c r="NFY261" s="187"/>
      <c r="NFZ261" s="187"/>
      <c r="NGA261" s="187"/>
      <c r="NGB261" s="187"/>
      <c r="NGC261" s="187"/>
      <c r="NGD261" s="187"/>
      <c r="NGE261" s="187"/>
      <c r="NGF261" s="187"/>
      <c r="NGG261" s="187"/>
      <c r="NGH261" s="187"/>
      <c r="NGI261" s="187"/>
      <c r="NGJ261" s="187"/>
      <c r="NGK261" s="187"/>
      <c r="NGL261" s="187"/>
      <c r="NGM261" s="187"/>
      <c r="NGN261" s="187"/>
      <c r="NGO261" s="187"/>
      <c r="NGP261" s="187"/>
      <c r="NGQ261" s="187"/>
      <c r="NGR261" s="187"/>
      <c r="NGS261" s="187"/>
      <c r="NGT261" s="187"/>
      <c r="NGU261" s="187"/>
      <c r="NGV261" s="187"/>
      <c r="NGW261" s="187"/>
      <c r="NGX261" s="187"/>
      <c r="NGY261" s="187"/>
      <c r="NGZ261" s="187"/>
      <c r="NHA261" s="187"/>
      <c r="NHB261" s="187"/>
      <c r="NHC261" s="187"/>
      <c r="NHD261" s="187"/>
      <c r="NHE261" s="187"/>
      <c r="NHF261" s="187"/>
      <c r="NHG261" s="187"/>
      <c r="NHH261" s="187"/>
      <c r="NHI261" s="187"/>
      <c r="NHJ261" s="187"/>
      <c r="NHK261" s="187"/>
      <c r="NHL261" s="187"/>
      <c r="NHM261" s="187"/>
      <c r="NHN261" s="187"/>
      <c r="NHO261" s="187"/>
      <c r="NHP261" s="187"/>
      <c r="NHQ261" s="187"/>
      <c r="NHR261" s="187"/>
      <c r="NHS261" s="187"/>
      <c r="NHT261" s="187"/>
      <c r="NHU261" s="187"/>
      <c r="NHV261" s="187"/>
      <c r="NHW261" s="187"/>
      <c r="NHX261" s="187"/>
      <c r="NHY261" s="187"/>
      <c r="NHZ261" s="187"/>
      <c r="NIA261" s="187"/>
      <c r="NIB261" s="187"/>
      <c r="NIC261" s="187"/>
      <c r="NID261" s="187"/>
      <c r="NIE261" s="187"/>
      <c r="NIF261" s="187"/>
      <c r="NIG261" s="187"/>
      <c r="NIH261" s="187"/>
      <c r="NII261" s="187"/>
      <c r="NIJ261" s="187"/>
      <c r="NIK261" s="187"/>
      <c r="NIL261" s="187"/>
      <c r="NIM261" s="187"/>
      <c r="NIN261" s="187"/>
      <c r="NIO261" s="187"/>
      <c r="NIP261" s="187"/>
      <c r="NIQ261" s="187"/>
      <c r="NIR261" s="187"/>
      <c r="NIS261" s="187"/>
      <c r="NIT261" s="187"/>
      <c r="NIU261" s="187"/>
      <c r="NIV261" s="187"/>
      <c r="NIW261" s="187"/>
      <c r="NIX261" s="187"/>
      <c r="NIY261" s="187"/>
      <c r="NIZ261" s="187"/>
      <c r="NJA261" s="187"/>
      <c r="NJB261" s="187"/>
      <c r="NJC261" s="187"/>
      <c r="NJD261" s="187"/>
      <c r="NJE261" s="187"/>
      <c r="NJF261" s="187"/>
      <c r="NJG261" s="187"/>
      <c r="NJH261" s="187"/>
      <c r="NJI261" s="187"/>
      <c r="NJJ261" s="187"/>
      <c r="NJK261" s="187"/>
      <c r="NJL261" s="187"/>
      <c r="NJM261" s="187"/>
      <c r="NJN261" s="187"/>
      <c r="NJO261" s="187"/>
      <c r="NJP261" s="187"/>
      <c r="NJQ261" s="187"/>
      <c r="NJR261" s="187"/>
      <c r="NJS261" s="187"/>
      <c r="NJT261" s="187"/>
      <c r="NJU261" s="187"/>
      <c r="NJV261" s="187"/>
      <c r="NJW261" s="187"/>
      <c r="NJX261" s="187"/>
      <c r="NJY261" s="187"/>
      <c r="NJZ261" s="187"/>
      <c r="NKA261" s="187"/>
      <c r="NKB261" s="187"/>
      <c r="NKC261" s="187"/>
      <c r="NKD261" s="187"/>
      <c r="NKE261" s="187"/>
      <c r="NKF261" s="187"/>
      <c r="NKG261" s="187"/>
      <c r="NKH261" s="187"/>
      <c r="NKI261" s="187"/>
      <c r="NKJ261" s="187"/>
      <c r="NKK261" s="187"/>
      <c r="NKL261" s="187"/>
      <c r="NKM261" s="187"/>
      <c r="NKN261" s="187"/>
      <c r="NKO261" s="187"/>
      <c r="NKP261" s="187"/>
      <c r="NKQ261" s="187"/>
      <c r="NKR261" s="187"/>
      <c r="NKS261" s="187"/>
      <c r="NKT261" s="187"/>
      <c r="NKU261" s="187"/>
      <c r="NKV261" s="187"/>
      <c r="NKW261" s="187"/>
      <c r="NKX261" s="187"/>
      <c r="NKY261" s="187"/>
      <c r="NKZ261" s="187"/>
      <c r="NLA261" s="187"/>
      <c r="NLB261" s="187"/>
      <c r="NLC261" s="187"/>
      <c r="NLD261" s="187"/>
      <c r="NLE261" s="187"/>
      <c r="NLF261" s="187"/>
      <c r="NLG261" s="187"/>
      <c r="NLH261" s="187"/>
      <c r="NLI261" s="187"/>
      <c r="NLJ261" s="187"/>
      <c r="NLK261" s="187"/>
      <c r="NLL261" s="187"/>
      <c r="NLM261" s="187"/>
      <c r="NLN261" s="187"/>
      <c r="NLO261" s="187"/>
      <c r="NLP261" s="187"/>
      <c r="NLQ261" s="187"/>
      <c r="NLR261" s="187"/>
      <c r="NLS261" s="187"/>
      <c r="NLT261" s="187"/>
      <c r="NLU261" s="187"/>
      <c r="NLV261" s="187"/>
      <c r="NLW261" s="187"/>
      <c r="NLX261" s="187"/>
      <c r="NLY261" s="187"/>
      <c r="NLZ261" s="187"/>
      <c r="NMA261" s="187"/>
      <c r="NMB261" s="187"/>
      <c r="NMC261" s="187"/>
      <c r="NMD261" s="187"/>
      <c r="NME261" s="187"/>
      <c r="NMF261" s="187"/>
      <c r="NMG261" s="187"/>
      <c r="NMH261" s="187"/>
      <c r="NMI261" s="187"/>
      <c r="NMJ261" s="187"/>
      <c r="NMK261" s="187"/>
      <c r="NML261" s="187"/>
      <c r="NMM261" s="187"/>
      <c r="NMN261" s="187"/>
      <c r="NMO261" s="187"/>
      <c r="NMP261" s="187"/>
      <c r="NMQ261" s="187"/>
      <c r="NMR261" s="187"/>
      <c r="NMS261" s="187"/>
      <c r="NMT261" s="187"/>
      <c r="NMU261" s="187"/>
      <c r="NMV261" s="187"/>
      <c r="NMW261" s="187"/>
      <c r="NMX261" s="187"/>
      <c r="NMY261" s="187"/>
      <c r="NMZ261" s="187"/>
      <c r="NNA261" s="187"/>
      <c r="NNB261" s="187"/>
      <c r="NNC261" s="187"/>
      <c r="NND261" s="187"/>
      <c r="NNE261" s="187"/>
      <c r="NNF261" s="187"/>
      <c r="NNG261" s="187"/>
      <c r="NNH261" s="187"/>
      <c r="NNI261" s="187"/>
      <c r="NNJ261" s="187"/>
      <c r="NNK261" s="187"/>
      <c r="NNL261" s="187"/>
      <c r="NNM261" s="187"/>
      <c r="NNN261" s="187"/>
      <c r="NNO261" s="187"/>
      <c r="NNP261" s="187"/>
      <c r="NNQ261" s="187"/>
      <c r="NNR261" s="187"/>
      <c r="NNS261" s="187"/>
      <c r="NNT261" s="187"/>
      <c r="NNU261" s="187"/>
      <c r="NNV261" s="187"/>
      <c r="NNW261" s="187"/>
      <c r="NNX261" s="187"/>
      <c r="NNY261" s="187"/>
      <c r="NNZ261" s="187"/>
      <c r="NOA261" s="187"/>
      <c r="NOB261" s="187"/>
      <c r="NOC261" s="187"/>
      <c r="NOD261" s="187"/>
      <c r="NOE261" s="187"/>
      <c r="NOF261" s="187"/>
      <c r="NOG261" s="187"/>
      <c r="NOH261" s="187"/>
      <c r="NOI261" s="187"/>
      <c r="NOJ261" s="187"/>
      <c r="NOK261" s="187"/>
      <c r="NOL261" s="187"/>
      <c r="NOM261" s="187"/>
      <c r="NON261" s="187"/>
      <c r="NOO261" s="187"/>
      <c r="NOP261" s="187"/>
      <c r="NOQ261" s="187"/>
      <c r="NOR261" s="187"/>
      <c r="NOS261" s="187"/>
      <c r="NOT261" s="187"/>
      <c r="NOU261" s="187"/>
      <c r="NOV261" s="187"/>
      <c r="NOW261" s="187"/>
      <c r="NOX261" s="187"/>
      <c r="NOY261" s="187"/>
      <c r="NOZ261" s="187"/>
      <c r="NPA261" s="187"/>
      <c r="NPB261" s="187"/>
      <c r="NPC261" s="187"/>
      <c r="NPD261" s="187"/>
      <c r="NPE261" s="187"/>
      <c r="NPF261" s="187"/>
      <c r="NPG261" s="187"/>
      <c r="NPH261" s="187"/>
      <c r="NPI261" s="187"/>
      <c r="NPJ261" s="187"/>
      <c r="NPK261" s="187"/>
      <c r="NPL261" s="187"/>
      <c r="NPM261" s="187"/>
      <c r="NPN261" s="187"/>
      <c r="NPO261" s="187"/>
      <c r="NPP261" s="187"/>
      <c r="NPQ261" s="187"/>
      <c r="NPR261" s="187"/>
      <c r="NPS261" s="187"/>
      <c r="NPT261" s="187"/>
      <c r="NPU261" s="187"/>
      <c r="NPV261" s="187"/>
      <c r="NPW261" s="187"/>
      <c r="NPX261" s="187"/>
      <c r="NPY261" s="187"/>
      <c r="NPZ261" s="187"/>
      <c r="NQA261" s="187"/>
      <c r="NQB261" s="187"/>
      <c r="NQC261" s="187"/>
      <c r="NQD261" s="187"/>
      <c r="NQE261" s="187"/>
      <c r="NQF261" s="187"/>
      <c r="NQG261" s="187"/>
      <c r="NQH261" s="187"/>
      <c r="NQI261" s="187"/>
      <c r="NQJ261" s="187"/>
      <c r="NQK261" s="187"/>
      <c r="NQL261" s="187"/>
      <c r="NQM261" s="187"/>
      <c r="NQN261" s="187"/>
      <c r="NQO261" s="187"/>
      <c r="NQP261" s="187"/>
      <c r="NQQ261" s="187"/>
      <c r="NQR261" s="187"/>
      <c r="NQS261" s="187"/>
      <c r="NQT261" s="187"/>
      <c r="NQU261" s="187"/>
      <c r="NQV261" s="187"/>
      <c r="NQW261" s="187"/>
      <c r="NQX261" s="187"/>
      <c r="NQY261" s="187"/>
      <c r="NQZ261" s="187"/>
      <c r="NRA261" s="187"/>
      <c r="NRB261" s="187"/>
      <c r="NRC261" s="187"/>
      <c r="NRD261" s="187"/>
      <c r="NRE261" s="187"/>
      <c r="NRF261" s="187"/>
      <c r="NRG261" s="187"/>
      <c r="NRH261" s="187"/>
      <c r="NRI261" s="187"/>
      <c r="NRJ261" s="187"/>
      <c r="NRK261" s="187"/>
      <c r="NRL261" s="187"/>
      <c r="NRM261" s="187"/>
      <c r="NRN261" s="187"/>
      <c r="NRO261" s="187"/>
      <c r="NRP261" s="187"/>
      <c r="NRQ261" s="187"/>
      <c r="NRR261" s="187"/>
      <c r="NRS261" s="187"/>
      <c r="NRT261" s="187"/>
      <c r="NRU261" s="187"/>
      <c r="NRV261" s="187"/>
      <c r="NRW261" s="187"/>
      <c r="NRX261" s="187"/>
      <c r="NRY261" s="187"/>
      <c r="NRZ261" s="187"/>
      <c r="NSA261" s="187"/>
      <c r="NSB261" s="187"/>
      <c r="NSC261" s="187"/>
      <c r="NSD261" s="187"/>
      <c r="NSE261" s="187"/>
      <c r="NSF261" s="187"/>
      <c r="NSG261" s="187"/>
      <c r="NSH261" s="187"/>
      <c r="NSI261" s="187"/>
      <c r="NSJ261" s="187"/>
      <c r="NSK261" s="187"/>
      <c r="NSL261" s="187"/>
      <c r="NSM261" s="187"/>
      <c r="NSN261" s="187"/>
      <c r="NSO261" s="187"/>
      <c r="NSP261" s="187"/>
      <c r="NSQ261" s="187"/>
      <c r="NSR261" s="187"/>
      <c r="NSS261" s="187"/>
      <c r="NST261" s="187"/>
      <c r="NSU261" s="187"/>
      <c r="NSV261" s="187"/>
      <c r="NSW261" s="187"/>
      <c r="NSX261" s="187"/>
      <c r="NSY261" s="187"/>
      <c r="NSZ261" s="187"/>
      <c r="NTA261" s="187"/>
      <c r="NTB261" s="187"/>
      <c r="NTC261" s="187"/>
      <c r="NTD261" s="187"/>
      <c r="NTE261" s="187"/>
      <c r="NTF261" s="187"/>
      <c r="NTG261" s="187"/>
      <c r="NTH261" s="187"/>
      <c r="NTI261" s="187"/>
      <c r="NTJ261" s="187"/>
      <c r="NTK261" s="187"/>
      <c r="NTL261" s="187"/>
      <c r="NTM261" s="187"/>
      <c r="NTN261" s="187"/>
      <c r="NTO261" s="187"/>
      <c r="NTP261" s="187"/>
      <c r="NTQ261" s="187"/>
      <c r="NTR261" s="187"/>
      <c r="NTS261" s="187"/>
      <c r="NTT261" s="187"/>
      <c r="NTU261" s="187"/>
      <c r="NTV261" s="187"/>
      <c r="NTW261" s="187"/>
      <c r="NTX261" s="187"/>
      <c r="NTY261" s="187"/>
      <c r="NTZ261" s="187"/>
      <c r="NUA261" s="187"/>
      <c r="NUB261" s="187"/>
      <c r="NUC261" s="187"/>
      <c r="NUD261" s="187"/>
      <c r="NUE261" s="187"/>
      <c r="NUF261" s="187"/>
      <c r="NUG261" s="187"/>
      <c r="NUH261" s="187"/>
      <c r="NUI261" s="187"/>
      <c r="NUJ261" s="187"/>
      <c r="NUK261" s="187"/>
      <c r="NUL261" s="187"/>
      <c r="NUM261" s="187"/>
      <c r="NUN261" s="187"/>
      <c r="NUO261" s="187"/>
      <c r="NUP261" s="187"/>
      <c r="NUQ261" s="187"/>
      <c r="NUR261" s="187"/>
      <c r="NUS261" s="187"/>
      <c r="NUT261" s="187"/>
      <c r="NUU261" s="187"/>
      <c r="NUV261" s="187"/>
      <c r="NUW261" s="187"/>
      <c r="NUX261" s="187"/>
      <c r="NUY261" s="187"/>
      <c r="NUZ261" s="187"/>
      <c r="NVA261" s="187"/>
      <c r="NVB261" s="187"/>
      <c r="NVC261" s="187"/>
      <c r="NVD261" s="187"/>
      <c r="NVE261" s="187"/>
      <c r="NVF261" s="187"/>
      <c r="NVG261" s="187"/>
      <c r="NVH261" s="187"/>
      <c r="NVI261" s="187"/>
      <c r="NVJ261" s="187"/>
      <c r="NVK261" s="187"/>
      <c r="NVL261" s="187"/>
      <c r="NVM261" s="187"/>
      <c r="NVN261" s="187"/>
      <c r="NVO261" s="187"/>
      <c r="NVP261" s="187"/>
      <c r="NVQ261" s="187"/>
      <c r="NVR261" s="187"/>
      <c r="NVS261" s="187"/>
      <c r="NVT261" s="187"/>
      <c r="NVU261" s="187"/>
      <c r="NVV261" s="187"/>
      <c r="NVW261" s="187"/>
      <c r="NVX261" s="187"/>
      <c r="NVY261" s="187"/>
      <c r="NVZ261" s="187"/>
      <c r="NWA261" s="187"/>
      <c r="NWB261" s="187"/>
      <c r="NWC261" s="187"/>
      <c r="NWD261" s="187"/>
      <c r="NWE261" s="187"/>
      <c r="NWF261" s="187"/>
      <c r="NWG261" s="187"/>
      <c r="NWH261" s="187"/>
      <c r="NWI261" s="187"/>
      <c r="NWJ261" s="187"/>
      <c r="NWK261" s="187"/>
      <c r="NWL261" s="187"/>
      <c r="NWM261" s="187"/>
      <c r="NWN261" s="187"/>
      <c r="NWO261" s="187"/>
      <c r="NWP261" s="187"/>
      <c r="NWQ261" s="187"/>
      <c r="NWR261" s="187"/>
      <c r="NWS261" s="187"/>
      <c r="NWT261" s="187"/>
      <c r="NWU261" s="187"/>
      <c r="NWV261" s="187"/>
      <c r="NWW261" s="187"/>
      <c r="NWX261" s="187"/>
      <c r="NWY261" s="187"/>
      <c r="NWZ261" s="187"/>
      <c r="NXA261" s="187"/>
      <c r="NXB261" s="187"/>
      <c r="NXC261" s="187"/>
      <c r="NXD261" s="187"/>
      <c r="NXE261" s="187"/>
      <c r="NXF261" s="187"/>
      <c r="NXG261" s="187"/>
      <c r="NXH261" s="187"/>
      <c r="NXI261" s="187"/>
      <c r="NXJ261" s="187"/>
      <c r="NXK261" s="187"/>
      <c r="NXL261" s="187"/>
      <c r="NXM261" s="187"/>
      <c r="NXN261" s="187"/>
      <c r="NXO261" s="187"/>
      <c r="NXP261" s="187"/>
      <c r="NXQ261" s="187"/>
      <c r="NXR261" s="187"/>
      <c r="NXS261" s="187"/>
      <c r="NXT261" s="187"/>
      <c r="NXU261" s="187"/>
      <c r="NXV261" s="187"/>
      <c r="NXW261" s="187"/>
      <c r="NXX261" s="187"/>
      <c r="NXY261" s="187"/>
      <c r="NXZ261" s="187"/>
      <c r="NYA261" s="187"/>
      <c r="NYB261" s="187"/>
      <c r="NYC261" s="187"/>
      <c r="NYD261" s="187"/>
      <c r="NYE261" s="187"/>
      <c r="NYF261" s="187"/>
      <c r="NYG261" s="187"/>
      <c r="NYH261" s="187"/>
      <c r="NYI261" s="187"/>
      <c r="NYJ261" s="187"/>
      <c r="NYK261" s="187"/>
      <c r="NYL261" s="187"/>
      <c r="NYM261" s="187"/>
      <c r="NYN261" s="187"/>
      <c r="NYO261" s="187"/>
      <c r="NYP261" s="187"/>
      <c r="NYQ261" s="187"/>
      <c r="NYR261" s="187"/>
      <c r="NYS261" s="187"/>
      <c r="NYT261" s="187"/>
      <c r="NYU261" s="187"/>
      <c r="NYV261" s="187"/>
      <c r="NYW261" s="187"/>
      <c r="NYX261" s="187"/>
      <c r="NYY261" s="187"/>
      <c r="NYZ261" s="187"/>
      <c r="NZA261" s="187"/>
      <c r="NZB261" s="187"/>
      <c r="NZC261" s="187"/>
      <c r="NZD261" s="187"/>
      <c r="NZE261" s="187"/>
      <c r="NZF261" s="187"/>
      <c r="NZG261" s="187"/>
      <c r="NZH261" s="187"/>
      <c r="NZI261" s="187"/>
      <c r="NZJ261" s="187"/>
      <c r="NZK261" s="187"/>
      <c r="NZL261" s="187"/>
      <c r="NZM261" s="187"/>
      <c r="NZN261" s="187"/>
      <c r="NZO261" s="187"/>
      <c r="NZP261" s="187"/>
      <c r="NZQ261" s="187"/>
      <c r="NZR261" s="187"/>
      <c r="NZS261" s="187"/>
      <c r="NZT261" s="187"/>
      <c r="NZU261" s="187"/>
      <c r="NZV261" s="187"/>
      <c r="NZW261" s="187"/>
      <c r="NZX261" s="187"/>
      <c r="NZY261" s="187"/>
      <c r="NZZ261" s="187"/>
      <c r="OAA261" s="187"/>
      <c r="OAB261" s="187"/>
      <c r="OAC261" s="187"/>
      <c r="OAD261" s="187"/>
      <c r="OAE261" s="187"/>
      <c r="OAF261" s="187"/>
      <c r="OAG261" s="187"/>
      <c r="OAH261" s="187"/>
      <c r="OAI261" s="187"/>
      <c r="OAJ261" s="187"/>
      <c r="OAK261" s="187"/>
      <c r="OAL261" s="187"/>
      <c r="OAM261" s="187"/>
      <c r="OAN261" s="187"/>
      <c r="OAO261" s="187"/>
      <c r="OAP261" s="187"/>
      <c r="OAQ261" s="187"/>
      <c r="OAR261" s="187"/>
      <c r="OAS261" s="187"/>
      <c r="OAT261" s="187"/>
      <c r="OAU261" s="187"/>
      <c r="OAV261" s="187"/>
      <c r="OAW261" s="187"/>
      <c r="OAX261" s="187"/>
      <c r="OAY261" s="187"/>
      <c r="OAZ261" s="187"/>
      <c r="OBA261" s="187"/>
      <c r="OBB261" s="187"/>
      <c r="OBC261" s="187"/>
      <c r="OBD261" s="187"/>
      <c r="OBE261" s="187"/>
      <c r="OBF261" s="187"/>
      <c r="OBG261" s="187"/>
      <c r="OBH261" s="187"/>
      <c r="OBI261" s="187"/>
      <c r="OBJ261" s="187"/>
      <c r="OBK261" s="187"/>
      <c r="OBL261" s="187"/>
      <c r="OBM261" s="187"/>
      <c r="OBN261" s="187"/>
      <c r="OBO261" s="187"/>
      <c r="OBP261" s="187"/>
      <c r="OBQ261" s="187"/>
      <c r="OBR261" s="187"/>
      <c r="OBS261" s="187"/>
      <c r="OBT261" s="187"/>
      <c r="OBU261" s="187"/>
      <c r="OBV261" s="187"/>
      <c r="OBW261" s="187"/>
      <c r="OBX261" s="187"/>
      <c r="OBY261" s="187"/>
      <c r="OBZ261" s="187"/>
      <c r="OCA261" s="187"/>
      <c r="OCB261" s="187"/>
      <c r="OCC261" s="187"/>
      <c r="OCD261" s="187"/>
      <c r="OCE261" s="187"/>
      <c r="OCF261" s="187"/>
      <c r="OCG261" s="187"/>
      <c r="OCH261" s="187"/>
      <c r="OCI261" s="187"/>
      <c r="OCJ261" s="187"/>
      <c r="OCK261" s="187"/>
      <c r="OCL261" s="187"/>
      <c r="OCM261" s="187"/>
      <c r="OCN261" s="187"/>
      <c r="OCO261" s="187"/>
      <c r="OCP261" s="187"/>
      <c r="OCQ261" s="187"/>
      <c r="OCR261" s="187"/>
      <c r="OCS261" s="187"/>
      <c r="OCT261" s="187"/>
      <c r="OCU261" s="187"/>
      <c r="OCV261" s="187"/>
      <c r="OCW261" s="187"/>
      <c r="OCX261" s="187"/>
      <c r="OCY261" s="187"/>
      <c r="OCZ261" s="187"/>
      <c r="ODA261" s="187"/>
      <c r="ODB261" s="187"/>
      <c r="ODC261" s="187"/>
      <c r="ODD261" s="187"/>
      <c r="ODE261" s="187"/>
      <c r="ODF261" s="187"/>
      <c r="ODG261" s="187"/>
      <c r="ODH261" s="187"/>
      <c r="ODI261" s="187"/>
      <c r="ODJ261" s="187"/>
      <c r="ODK261" s="187"/>
      <c r="ODL261" s="187"/>
      <c r="ODM261" s="187"/>
      <c r="ODN261" s="187"/>
      <c r="ODO261" s="187"/>
      <c r="ODP261" s="187"/>
      <c r="ODQ261" s="187"/>
      <c r="ODR261" s="187"/>
      <c r="ODS261" s="187"/>
      <c r="ODT261" s="187"/>
      <c r="ODU261" s="187"/>
      <c r="ODV261" s="187"/>
      <c r="ODW261" s="187"/>
      <c r="ODX261" s="187"/>
      <c r="ODY261" s="187"/>
      <c r="ODZ261" s="187"/>
      <c r="OEA261" s="187"/>
      <c r="OEB261" s="187"/>
      <c r="OEC261" s="187"/>
      <c r="OED261" s="187"/>
      <c r="OEE261" s="187"/>
      <c r="OEF261" s="187"/>
      <c r="OEG261" s="187"/>
      <c r="OEH261" s="187"/>
      <c r="OEI261" s="187"/>
      <c r="OEJ261" s="187"/>
      <c r="OEK261" s="187"/>
      <c r="OEL261" s="187"/>
      <c r="OEM261" s="187"/>
      <c r="OEN261" s="187"/>
      <c r="OEO261" s="187"/>
      <c r="OEP261" s="187"/>
      <c r="OEQ261" s="187"/>
      <c r="OER261" s="187"/>
      <c r="OES261" s="187"/>
      <c r="OET261" s="187"/>
      <c r="OEU261" s="187"/>
      <c r="OEV261" s="187"/>
      <c r="OEW261" s="187"/>
      <c r="OEX261" s="187"/>
      <c r="OEY261" s="187"/>
      <c r="OEZ261" s="187"/>
      <c r="OFA261" s="187"/>
      <c r="OFB261" s="187"/>
      <c r="OFC261" s="187"/>
      <c r="OFD261" s="187"/>
      <c r="OFE261" s="187"/>
      <c r="OFF261" s="187"/>
      <c r="OFG261" s="187"/>
      <c r="OFH261" s="187"/>
      <c r="OFI261" s="187"/>
      <c r="OFJ261" s="187"/>
      <c r="OFK261" s="187"/>
      <c r="OFL261" s="187"/>
      <c r="OFM261" s="187"/>
      <c r="OFN261" s="187"/>
      <c r="OFO261" s="187"/>
      <c r="OFP261" s="187"/>
      <c r="OFQ261" s="187"/>
      <c r="OFR261" s="187"/>
      <c r="OFS261" s="187"/>
      <c r="OFT261" s="187"/>
      <c r="OFU261" s="187"/>
      <c r="OFV261" s="187"/>
      <c r="OFW261" s="187"/>
      <c r="OFX261" s="187"/>
      <c r="OFY261" s="187"/>
      <c r="OFZ261" s="187"/>
      <c r="OGA261" s="187"/>
      <c r="OGB261" s="187"/>
      <c r="OGC261" s="187"/>
      <c r="OGD261" s="187"/>
      <c r="OGE261" s="187"/>
      <c r="OGF261" s="187"/>
      <c r="OGG261" s="187"/>
      <c r="OGH261" s="187"/>
      <c r="OGI261" s="187"/>
      <c r="OGJ261" s="187"/>
      <c r="OGK261" s="187"/>
      <c r="OGL261" s="187"/>
      <c r="OGM261" s="187"/>
      <c r="OGN261" s="187"/>
      <c r="OGO261" s="187"/>
      <c r="OGP261" s="187"/>
      <c r="OGQ261" s="187"/>
      <c r="OGR261" s="187"/>
      <c r="OGS261" s="187"/>
      <c r="OGT261" s="187"/>
      <c r="OGU261" s="187"/>
      <c r="OGV261" s="187"/>
      <c r="OGW261" s="187"/>
      <c r="OGX261" s="187"/>
      <c r="OGY261" s="187"/>
      <c r="OGZ261" s="187"/>
      <c r="OHA261" s="187"/>
      <c r="OHB261" s="187"/>
      <c r="OHC261" s="187"/>
      <c r="OHD261" s="187"/>
      <c r="OHE261" s="187"/>
      <c r="OHF261" s="187"/>
      <c r="OHG261" s="187"/>
      <c r="OHH261" s="187"/>
      <c r="OHI261" s="187"/>
      <c r="OHJ261" s="187"/>
      <c r="OHK261" s="187"/>
      <c r="OHL261" s="187"/>
      <c r="OHM261" s="187"/>
      <c r="OHN261" s="187"/>
      <c r="OHO261" s="187"/>
      <c r="OHP261" s="187"/>
      <c r="OHQ261" s="187"/>
      <c r="OHR261" s="187"/>
      <c r="OHS261" s="187"/>
      <c r="OHT261" s="187"/>
      <c r="OHU261" s="187"/>
      <c r="OHV261" s="187"/>
      <c r="OHW261" s="187"/>
      <c r="OHX261" s="187"/>
      <c r="OHY261" s="187"/>
      <c r="OHZ261" s="187"/>
      <c r="OIA261" s="187"/>
      <c r="OIB261" s="187"/>
      <c r="OIC261" s="187"/>
      <c r="OID261" s="187"/>
      <c r="OIE261" s="187"/>
      <c r="OIF261" s="187"/>
      <c r="OIG261" s="187"/>
      <c r="OIH261" s="187"/>
      <c r="OII261" s="187"/>
      <c r="OIJ261" s="187"/>
      <c r="OIK261" s="187"/>
      <c r="OIL261" s="187"/>
      <c r="OIM261" s="187"/>
      <c r="OIN261" s="187"/>
      <c r="OIO261" s="187"/>
      <c r="OIP261" s="187"/>
      <c r="OIQ261" s="187"/>
      <c r="OIR261" s="187"/>
      <c r="OIS261" s="187"/>
      <c r="OIT261" s="187"/>
      <c r="OIU261" s="187"/>
      <c r="OIV261" s="187"/>
      <c r="OIW261" s="187"/>
      <c r="OIX261" s="187"/>
      <c r="OIY261" s="187"/>
      <c r="OIZ261" s="187"/>
      <c r="OJA261" s="187"/>
      <c r="OJB261" s="187"/>
      <c r="OJC261" s="187"/>
      <c r="OJD261" s="187"/>
      <c r="OJE261" s="187"/>
      <c r="OJF261" s="187"/>
      <c r="OJG261" s="187"/>
      <c r="OJH261" s="187"/>
      <c r="OJI261" s="187"/>
      <c r="OJJ261" s="187"/>
      <c r="OJK261" s="187"/>
      <c r="OJL261" s="187"/>
      <c r="OJM261" s="187"/>
      <c r="OJN261" s="187"/>
      <c r="OJO261" s="187"/>
      <c r="OJP261" s="187"/>
      <c r="OJQ261" s="187"/>
      <c r="OJR261" s="187"/>
      <c r="OJS261" s="187"/>
      <c r="OJT261" s="187"/>
      <c r="OJU261" s="187"/>
      <c r="OJV261" s="187"/>
      <c r="OJW261" s="187"/>
      <c r="OJX261" s="187"/>
      <c r="OJY261" s="187"/>
      <c r="OJZ261" s="187"/>
      <c r="OKA261" s="187"/>
      <c r="OKB261" s="187"/>
      <c r="OKC261" s="187"/>
      <c r="OKD261" s="187"/>
      <c r="OKE261" s="187"/>
      <c r="OKF261" s="187"/>
      <c r="OKG261" s="187"/>
      <c r="OKH261" s="187"/>
      <c r="OKI261" s="187"/>
      <c r="OKJ261" s="187"/>
      <c r="OKK261" s="187"/>
      <c r="OKL261" s="187"/>
      <c r="OKM261" s="187"/>
      <c r="OKN261" s="187"/>
      <c r="OKO261" s="187"/>
      <c r="OKP261" s="187"/>
      <c r="OKQ261" s="187"/>
      <c r="OKR261" s="187"/>
      <c r="OKS261" s="187"/>
      <c r="OKT261" s="187"/>
      <c r="OKU261" s="187"/>
      <c r="OKV261" s="187"/>
      <c r="OKW261" s="187"/>
      <c r="OKX261" s="187"/>
      <c r="OKY261" s="187"/>
      <c r="OKZ261" s="187"/>
      <c r="OLA261" s="187"/>
      <c r="OLB261" s="187"/>
      <c r="OLC261" s="187"/>
      <c r="OLD261" s="187"/>
      <c r="OLE261" s="187"/>
      <c r="OLF261" s="187"/>
      <c r="OLG261" s="187"/>
      <c r="OLH261" s="187"/>
      <c r="OLI261" s="187"/>
      <c r="OLJ261" s="187"/>
      <c r="OLK261" s="187"/>
      <c r="OLL261" s="187"/>
      <c r="OLM261" s="187"/>
      <c r="OLN261" s="187"/>
      <c r="OLO261" s="187"/>
      <c r="OLP261" s="187"/>
      <c r="OLQ261" s="187"/>
      <c r="OLR261" s="187"/>
      <c r="OLS261" s="187"/>
      <c r="OLT261" s="187"/>
      <c r="OLU261" s="187"/>
      <c r="OLV261" s="187"/>
      <c r="OLW261" s="187"/>
      <c r="OLX261" s="187"/>
      <c r="OLY261" s="187"/>
      <c r="OLZ261" s="187"/>
      <c r="OMA261" s="187"/>
      <c r="OMB261" s="187"/>
      <c r="OMC261" s="187"/>
      <c r="OMD261" s="187"/>
      <c r="OME261" s="187"/>
      <c r="OMF261" s="187"/>
      <c r="OMG261" s="187"/>
      <c r="OMH261" s="187"/>
      <c r="OMI261" s="187"/>
      <c r="OMJ261" s="187"/>
      <c r="OMK261" s="187"/>
      <c r="OML261" s="187"/>
      <c r="OMM261" s="187"/>
      <c r="OMN261" s="187"/>
      <c r="OMO261" s="187"/>
      <c r="OMP261" s="187"/>
      <c r="OMQ261" s="187"/>
      <c r="OMR261" s="187"/>
      <c r="OMS261" s="187"/>
      <c r="OMT261" s="187"/>
      <c r="OMU261" s="187"/>
      <c r="OMV261" s="187"/>
      <c r="OMW261" s="187"/>
      <c r="OMX261" s="187"/>
      <c r="OMY261" s="187"/>
      <c r="OMZ261" s="187"/>
      <c r="ONA261" s="187"/>
      <c r="ONB261" s="187"/>
      <c r="ONC261" s="187"/>
      <c r="OND261" s="187"/>
      <c r="ONE261" s="187"/>
      <c r="ONF261" s="187"/>
      <c r="ONG261" s="187"/>
      <c r="ONH261" s="187"/>
      <c r="ONI261" s="187"/>
      <c r="ONJ261" s="187"/>
      <c r="ONK261" s="187"/>
      <c r="ONL261" s="187"/>
      <c r="ONM261" s="187"/>
      <c r="ONN261" s="187"/>
      <c r="ONO261" s="187"/>
      <c r="ONP261" s="187"/>
      <c r="ONQ261" s="187"/>
      <c r="ONR261" s="187"/>
      <c r="ONS261" s="187"/>
      <c r="ONT261" s="187"/>
      <c r="ONU261" s="187"/>
      <c r="ONV261" s="187"/>
      <c r="ONW261" s="187"/>
      <c r="ONX261" s="187"/>
      <c r="ONY261" s="187"/>
      <c r="ONZ261" s="187"/>
      <c r="OOA261" s="187"/>
      <c r="OOB261" s="187"/>
      <c r="OOC261" s="187"/>
      <c r="OOD261" s="187"/>
      <c r="OOE261" s="187"/>
      <c r="OOF261" s="187"/>
      <c r="OOG261" s="187"/>
      <c r="OOH261" s="187"/>
      <c r="OOI261" s="187"/>
      <c r="OOJ261" s="187"/>
      <c r="OOK261" s="187"/>
      <c r="OOL261" s="187"/>
      <c r="OOM261" s="187"/>
      <c r="OON261" s="187"/>
      <c r="OOO261" s="187"/>
      <c r="OOP261" s="187"/>
      <c r="OOQ261" s="187"/>
      <c r="OOR261" s="187"/>
      <c r="OOS261" s="187"/>
      <c r="OOT261" s="187"/>
      <c r="OOU261" s="187"/>
      <c r="OOV261" s="187"/>
      <c r="OOW261" s="187"/>
      <c r="OOX261" s="187"/>
      <c r="OOY261" s="187"/>
      <c r="OOZ261" s="187"/>
      <c r="OPA261" s="187"/>
      <c r="OPB261" s="187"/>
      <c r="OPC261" s="187"/>
      <c r="OPD261" s="187"/>
      <c r="OPE261" s="187"/>
      <c r="OPF261" s="187"/>
      <c r="OPG261" s="187"/>
      <c r="OPH261" s="187"/>
      <c r="OPI261" s="187"/>
      <c r="OPJ261" s="187"/>
      <c r="OPK261" s="187"/>
      <c r="OPL261" s="187"/>
      <c r="OPM261" s="187"/>
      <c r="OPN261" s="187"/>
      <c r="OPO261" s="187"/>
      <c r="OPP261" s="187"/>
      <c r="OPQ261" s="187"/>
      <c r="OPR261" s="187"/>
      <c r="OPS261" s="187"/>
      <c r="OPT261" s="187"/>
      <c r="OPU261" s="187"/>
      <c r="OPV261" s="187"/>
      <c r="OPW261" s="187"/>
      <c r="OPX261" s="187"/>
      <c r="OPY261" s="187"/>
      <c r="OPZ261" s="187"/>
      <c r="OQA261" s="187"/>
      <c r="OQB261" s="187"/>
      <c r="OQC261" s="187"/>
      <c r="OQD261" s="187"/>
      <c r="OQE261" s="187"/>
      <c r="OQF261" s="187"/>
      <c r="OQG261" s="187"/>
      <c r="OQH261" s="187"/>
      <c r="OQI261" s="187"/>
      <c r="OQJ261" s="187"/>
      <c r="OQK261" s="187"/>
      <c r="OQL261" s="187"/>
      <c r="OQM261" s="187"/>
      <c r="OQN261" s="187"/>
      <c r="OQO261" s="187"/>
      <c r="OQP261" s="187"/>
      <c r="OQQ261" s="187"/>
      <c r="OQR261" s="187"/>
      <c r="OQS261" s="187"/>
      <c r="OQT261" s="187"/>
      <c r="OQU261" s="187"/>
      <c r="OQV261" s="187"/>
      <c r="OQW261" s="187"/>
      <c r="OQX261" s="187"/>
      <c r="OQY261" s="187"/>
      <c r="OQZ261" s="187"/>
      <c r="ORA261" s="187"/>
      <c r="ORB261" s="187"/>
      <c r="ORC261" s="187"/>
      <c r="ORD261" s="187"/>
      <c r="ORE261" s="187"/>
      <c r="ORF261" s="187"/>
      <c r="ORG261" s="187"/>
      <c r="ORH261" s="187"/>
      <c r="ORI261" s="187"/>
      <c r="ORJ261" s="187"/>
      <c r="ORK261" s="187"/>
      <c r="ORL261" s="187"/>
      <c r="ORM261" s="187"/>
      <c r="ORN261" s="187"/>
      <c r="ORO261" s="187"/>
      <c r="ORP261" s="187"/>
      <c r="ORQ261" s="187"/>
      <c r="ORR261" s="187"/>
      <c r="ORS261" s="187"/>
      <c r="ORT261" s="187"/>
      <c r="ORU261" s="187"/>
      <c r="ORV261" s="187"/>
      <c r="ORW261" s="187"/>
      <c r="ORX261" s="187"/>
      <c r="ORY261" s="187"/>
      <c r="ORZ261" s="187"/>
      <c r="OSA261" s="187"/>
      <c r="OSB261" s="187"/>
      <c r="OSC261" s="187"/>
      <c r="OSD261" s="187"/>
      <c r="OSE261" s="187"/>
      <c r="OSF261" s="187"/>
      <c r="OSG261" s="187"/>
      <c r="OSH261" s="187"/>
      <c r="OSI261" s="187"/>
      <c r="OSJ261" s="187"/>
      <c r="OSK261" s="187"/>
      <c r="OSL261" s="187"/>
      <c r="OSM261" s="187"/>
      <c r="OSN261" s="187"/>
      <c r="OSO261" s="187"/>
      <c r="OSP261" s="187"/>
      <c r="OSQ261" s="187"/>
      <c r="OSR261" s="187"/>
      <c r="OSS261" s="187"/>
      <c r="OST261" s="187"/>
      <c r="OSU261" s="187"/>
      <c r="OSV261" s="187"/>
      <c r="OSW261" s="187"/>
      <c r="OSX261" s="187"/>
      <c r="OSY261" s="187"/>
      <c r="OSZ261" s="187"/>
      <c r="OTA261" s="187"/>
      <c r="OTB261" s="187"/>
      <c r="OTC261" s="187"/>
      <c r="OTD261" s="187"/>
      <c r="OTE261" s="187"/>
      <c r="OTF261" s="187"/>
      <c r="OTG261" s="187"/>
      <c r="OTH261" s="187"/>
      <c r="OTI261" s="187"/>
      <c r="OTJ261" s="187"/>
      <c r="OTK261" s="187"/>
      <c r="OTL261" s="187"/>
      <c r="OTM261" s="187"/>
      <c r="OTN261" s="187"/>
      <c r="OTO261" s="187"/>
      <c r="OTP261" s="187"/>
      <c r="OTQ261" s="187"/>
      <c r="OTR261" s="187"/>
      <c r="OTS261" s="187"/>
      <c r="OTT261" s="187"/>
      <c r="OTU261" s="187"/>
      <c r="OTV261" s="187"/>
      <c r="OTW261" s="187"/>
      <c r="OTX261" s="187"/>
      <c r="OTY261" s="187"/>
      <c r="OTZ261" s="187"/>
      <c r="OUA261" s="187"/>
      <c r="OUB261" s="187"/>
      <c r="OUC261" s="187"/>
      <c r="OUD261" s="187"/>
      <c r="OUE261" s="187"/>
      <c r="OUF261" s="187"/>
      <c r="OUG261" s="187"/>
      <c r="OUH261" s="187"/>
      <c r="OUI261" s="187"/>
      <c r="OUJ261" s="187"/>
      <c r="OUK261" s="187"/>
      <c r="OUL261" s="187"/>
      <c r="OUM261" s="187"/>
      <c r="OUN261" s="187"/>
      <c r="OUO261" s="187"/>
      <c r="OUP261" s="187"/>
      <c r="OUQ261" s="187"/>
      <c r="OUR261" s="187"/>
      <c r="OUS261" s="187"/>
      <c r="OUT261" s="187"/>
      <c r="OUU261" s="187"/>
      <c r="OUV261" s="187"/>
      <c r="OUW261" s="187"/>
      <c r="OUX261" s="187"/>
      <c r="OUY261" s="187"/>
      <c r="OUZ261" s="187"/>
      <c r="OVA261" s="187"/>
      <c r="OVB261" s="187"/>
      <c r="OVC261" s="187"/>
      <c r="OVD261" s="187"/>
      <c r="OVE261" s="187"/>
      <c r="OVF261" s="187"/>
      <c r="OVG261" s="187"/>
      <c r="OVH261" s="187"/>
      <c r="OVI261" s="187"/>
      <c r="OVJ261" s="187"/>
      <c r="OVK261" s="187"/>
      <c r="OVL261" s="187"/>
      <c r="OVM261" s="187"/>
      <c r="OVN261" s="187"/>
      <c r="OVO261" s="187"/>
      <c r="OVP261" s="187"/>
      <c r="OVQ261" s="187"/>
      <c r="OVR261" s="187"/>
      <c r="OVS261" s="187"/>
      <c r="OVT261" s="187"/>
      <c r="OVU261" s="187"/>
      <c r="OVV261" s="187"/>
      <c r="OVW261" s="187"/>
      <c r="OVX261" s="187"/>
      <c r="OVY261" s="187"/>
      <c r="OVZ261" s="187"/>
      <c r="OWA261" s="187"/>
      <c r="OWB261" s="187"/>
      <c r="OWC261" s="187"/>
      <c r="OWD261" s="187"/>
      <c r="OWE261" s="187"/>
      <c r="OWF261" s="187"/>
      <c r="OWG261" s="187"/>
      <c r="OWH261" s="187"/>
      <c r="OWI261" s="187"/>
      <c r="OWJ261" s="187"/>
      <c r="OWK261" s="187"/>
      <c r="OWL261" s="187"/>
      <c r="OWM261" s="187"/>
      <c r="OWN261" s="187"/>
      <c r="OWO261" s="187"/>
      <c r="OWP261" s="187"/>
      <c r="OWQ261" s="187"/>
      <c r="OWR261" s="187"/>
      <c r="OWS261" s="187"/>
      <c r="OWT261" s="187"/>
      <c r="OWU261" s="187"/>
      <c r="OWV261" s="187"/>
      <c r="OWW261" s="187"/>
      <c r="OWX261" s="187"/>
      <c r="OWY261" s="187"/>
      <c r="OWZ261" s="187"/>
      <c r="OXA261" s="187"/>
      <c r="OXB261" s="187"/>
      <c r="OXC261" s="187"/>
      <c r="OXD261" s="187"/>
      <c r="OXE261" s="187"/>
      <c r="OXF261" s="187"/>
      <c r="OXG261" s="187"/>
      <c r="OXH261" s="187"/>
      <c r="OXI261" s="187"/>
      <c r="OXJ261" s="187"/>
      <c r="OXK261" s="187"/>
      <c r="OXL261" s="187"/>
      <c r="OXM261" s="187"/>
      <c r="OXN261" s="187"/>
      <c r="OXO261" s="187"/>
      <c r="OXP261" s="187"/>
      <c r="OXQ261" s="187"/>
      <c r="OXR261" s="187"/>
      <c r="OXS261" s="187"/>
      <c r="OXT261" s="187"/>
      <c r="OXU261" s="187"/>
      <c r="OXV261" s="187"/>
      <c r="OXW261" s="187"/>
      <c r="OXX261" s="187"/>
      <c r="OXY261" s="187"/>
      <c r="OXZ261" s="187"/>
      <c r="OYA261" s="187"/>
      <c r="OYB261" s="187"/>
      <c r="OYC261" s="187"/>
      <c r="OYD261" s="187"/>
      <c r="OYE261" s="187"/>
      <c r="OYF261" s="187"/>
      <c r="OYG261" s="187"/>
      <c r="OYH261" s="187"/>
      <c r="OYI261" s="187"/>
      <c r="OYJ261" s="187"/>
      <c r="OYK261" s="187"/>
      <c r="OYL261" s="187"/>
      <c r="OYM261" s="187"/>
      <c r="OYN261" s="187"/>
      <c r="OYO261" s="187"/>
      <c r="OYP261" s="187"/>
      <c r="OYQ261" s="187"/>
      <c r="OYR261" s="187"/>
      <c r="OYS261" s="187"/>
      <c r="OYT261" s="187"/>
      <c r="OYU261" s="187"/>
      <c r="OYV261" s="187"/>
      <c r="OYW261" s="187"/>
      <c r="OYX261" s="187"/>
      <c r="OYY261" s="187"/>
      <c r="OYZ261" s="187"/>
      <c r="OZA261" s="187"/>
      <c r="OZB261" s="187"/>
      <c r="OZC261" s="187"/>
      <c r="OZD261" s="187"/>
      <c r="OZE261" s="187"/>
      <c r="OZF261" s="187"/>
      <c r="OZG261" s="187"/>
      <c r="OZH261" s="187"/>
      <c r="OZI261" s="187"/>
      <c r="OZJ261" s="187"/>
      <c r="OZK261" s="187"/>
      <c r="OZL261" s="187"/>
      <c r="OZM261" s="187"/>
      <c r="OZN261" s="187"/>
      <c r="OZO261" s="187"/>
      <c r="OZP261" s="187"/>
      <c r="OZQ261" s="187"/>
      <c r="OZR261" s="187"/>
      <c r="OZS261" s="187"/>
      <c r="OZT261" s="187"/>
      <c r="OZU261" s="187"/>
      <c r="OZV261" s="187"/>
      <c r="OZW261" s="187"/>
      <c r="OZX261" s="187"/>
      <c r="OZY261" s="187"/>
      <c r="OZZ261" s="187"/>
      <c r="PAA261" s="187"/>
      <c r="PAB261" s="187"/>
      <c r="PAC261" s="187"/>
      <c r="PAD261" s="187"/>
      <c r="PAE261" s="187"/>
      <c r="PAF261" s="187"/>
      <c r="PAG261" s="187"/>
      <c r="PAH261" s="187"/>
      <c r="PAI261" s="187"/>
      <c r="PAJ261" s="187"/>
      <c r="PAK261" s="187"/>
      <c r="PAL261" s="187"/>
      <c r="PAM261" s="187"/>
      <c r="PAN261" s="187"/>
      <c r="PAO261" s="187"/>
      <c r="PAP261" s="187"/>
      <c r="PAQ261" s="187"/>
      <c r="PAR261" s="187"/>
      <c r="PAS261" s="187"/>
      <c r="PAT261" s="187"/>
      <c r="PAU261" s="187"/>
      <c r="PAV261" s="187"/>
      <c r="PAW261" s="187"/>
      <c r="PAX261" s="187"/>
      <c r="PAY261" s="187"/>
      <c r="PAZ261" s="187"/>
      <c r="PBA261" s="187"/>
      <c r="PBB261" s="187"/>
      <c r="PBC261" s="187"/>
      <c r="PBD261" s="187"/>
      <c r="PBE261" s="187"/>
      <c r="PBF261" s="187"/>
      <c r="PBG261" s="187"/>
      <c r="PBH261" s="187"/>
      <c r="PBI261" s="187"/>
      <c r="PBJ261" s="187"/>
      <c r="PBK261" s="187"/>
      <c r="PBL261" s="187"/>
      <c r="PBM261" s="187"/>
      <c r="PBN261" s="187"/>
      <c r="PBO261" s="187"/>
      <c r="PBP261" s="187"/>
      <c r="PBQ261" s="187"/>
      <c r="PBR261" s="187"/>
      <c r="PBS261" s="187"/>
      <c r="PBT261" s="187"/>
      <c r="PBU261" s="187"/>
      <c r="PBV261" s="187"/>
      <c r="PBW261" s="187"/>
      <c r="PBX261" s="187"/>
      <c r="PBY261" s="187"/>
      <c r="PBZ261" s="187"/>
      <c r="PCA261" s="187"/>
      <c r="PCB261" s="187"/>
      <c r="PCC261" s="187"/>
      <c r="PCD261" s="187"/>
      <c r="PCE261" s="187"/>
      <c r="PCF261" s="187"/>
      <c r="PCG261" s="187"/>
      <c r="PCH261" s="187"/>
      <c r="PCI261" s="187"/>
      <c r="PCJ261" s="187"/>
      <c r="PCK261" s="187"/>
      <c r="PCL261" s="187"/>
      <c r="PCM261" s="187"/>
      <c r="PCN261" s="187"/>
      <c r="PCO261" s="187"/>
      <c r="PCP261" s="187"/>
      <c r="PCQ261" s="187"/>
      <c r="PCR261" s="187"/>
      <c r="PCS261" s="187"/>
      <c r="PCT261" s="187"/>
      <c r="PCU261" s="187"/>
      <c r="PCV261" s="187"/>
      <c r="PCW261" s="187"/>
      <c r="PCX261" s="187"/>
      <c r="PCY261" s="187"/>
      <c r="PCZ261" s="187"/>
      <c r="PDA261" s="187"/>
      <c r="PDB261" s="187"/>
      <c r="PDC261" s="187"/>
      <c r="PDD261" s="187"/>
      <c r="PDE261" s="187"/>
      <c r="PDF261" s="187"/>
      <c r="PDG261" s="187"/>
      <c r="PDH261" s="187"/>
      <c r="PDI261" s="187"/>
      <c r="PDJ261" s="187"/>
      <c r="PDK261" s="187"/>
      <c r="PDL261" s="187"/>
      <c r="PDM261" s="187"/>
      <c r="PDN261" s="187"/>
      <c r="PDO261" s="187"/>
      <c r="PDP261" s="187"/>
      <c r="PDQ261" s="187"/>
      <c r="PDR261" s="187"/>
      <c r="PDS261" s="187"/>
      <c r="PDT261" s="187"/>
      <c r="PDU261" s="187"/>
      <c r="PDV261" s="187"/>
      <c r="PDW261" s="187"/>
      <c r="PDX261" s="187"/>
      <c r="PDY261" s="187"/>
      <c r="PDZ261" s="187"/>
      <c r="PEA261" s="187"/>
      <c r="PEB261" s="187"/>
      <c r="PEC261" s="187"/>
      <c r="PED261" s="187"/>
      <c r="PEE261" s="187"/>
      <c r="PEF261" s="187"/>
      <c r="PEG261" s="187"/>
      <c r="PEH261" s="187"/>
      <c r="PEI261" s="187"/>
      <c r="PEJ261" s="187"/>
      <c r="PEK261" s="187"/>
      <c r="PEL261" s="187"/>
      <c r="PEM261" s="187"/>
      <c r="PEN261" s="187"/>
      <c r="PEO261" s="187"/>
      <c r="PEP261" s="187"/>
      <c r="PEQ261" s="187"/>
      <c r="PER261" s="187"/>
      <c r="PES261" s="187"/>
      <c r="PET261" s="187"/>
      <c r="PEU261" s="187"/>
      <c r="PEV261" s="187"/>
      <c r="PEW261" s="187"/>
      <c r="PEX261" s="187"/>
      <c r="PEY261" s="187"/>
      <c r="PEZ261" s="187"/>
      <c r="PFA261" s="187"/>
      <c r="PFB261" s="187"/>
      <c r="PFC261" s="187"/>
      <c r="PFD261" s="187"/>
      <c r="PFE261" s="187"/>
      <c r="PFF261" s="187"/>
      <c r="PFG261" s="187"/>
      <c r="PFH261" s="187"/>
      <c r="PFI261" s="187"/>
      <c r="PFJ261" s="187"/>
      <c r="PFK261" s="187"/>
      <c r="PFL261" s="187"/>
      <c r="PFM261" s="187"/>
      <c r="PFN261" s="187"/>
      <c r="PFO261" s="187"/>
      <c r="PFP261" s="187"/>
      <c r="PFQ261" s="187"/>
      <c r="PFR261" s="187"/>
      <c r="PFS261" s="187"/>
      <c r="PFT261" s="187"/>
      <c r="PFU261" s="187"/>
      <c r="PFV261" s="187"/>
      <c r="PFW261" s="187"/>
      <c r="PFX261" s="187"/>
      <c r="PFY261" s="187"/>
      <c r="PFZ261" s="187"/>
      <c r="PGA261" s="187"/>
      <c r="PGB261" s="187"/>
      <c r="PGC261" s="187"/>
      <c r="PGD261" s="187"/>
      <c r="PGE261" s="187"/>
      <c r="PGF261" s="187"/>
      <c r="PGG261" s="187"/>
      <c r="PGH261" s="187"/>
      <c r="PGI261" s="187"/>
      <c r="PGJ261" s="187"/>
      <c r="PGK261" s="187"/>
      <c r="PGL261" s="187"/>
      <c r="PGM261" s="187"/>
      <c r="PGN261" s="187"/>
      <c r="PGO261" s="187"/>
      <c r="PGP261" s="187"/>
      <c r="PGQ261" s="187"/>
      <c r="PGR261" s="187"/>
      <c r="PGS261" s="187"/>
      <c r="PGT261" s="187"/>
      <c r="PGU261" s="187"/>
      <c r="PGV261" s="187"/>
      <c r="PGW261" s="187"/>
      <c r="PGX261" s="187"/>
      <c r="PGY261" s="187"/>
      <c r="PGZ261" s="187"/>
      <c r="PHA261" s="187"/>
      <c r="PHB261" s="187"/>
      <c r="PHC261" s="187"/>
      <c r="PHD261" s="187"/>
      <c r="PHE261" s="187"/>
      <c r="PHF261" s="187"/>
      <c r="PHG261" s="187"/>
      <c r="PHH261" s="187"/>
      <c r="PHI261" s="187"/>
      <c r="PHJ261" s="187"/>
      <c r="PHK261" s="187"/>
      <c r="PHL261" s="187"/>
      <c r="PHM261" s="187"/>
      <c r="PHN261" s="187"/>
      <c r="PHO261" s="187"/>
      <c r="PHP261" s="187"/>
      <c r="PHQ261" s="187"/>
      <c r="PHR261" s="187"/>
      <c r="PHS261" s="187"/>
      <c r="PHT261" s="187"/>
      <c r="PHU261" s="187"/>
      <c r="PHV261" s="187"/>
      <c r="PHW261" s="187"/>
      <c r="PHX261" s="187"/>
      <c r="PHY261" s="187"/>
      <c r="PHZ261" s="187"/>
      <c r="PIA261" s="187"/>
      <c r="PIB261" s="187"/>
      <c r="PIC261" s="187"/>
      <c r="PID261" s="187"/>
      <c r="PIE261" s="187"/>
      <c r="PIF261" s="187"/>
      <c r="PIG261" s="187"/>
      <c r="PIH261" s="187"/>
      <c r="PII261" s="187"/>
      <c r="PIJ261" s="187"/>
      <c r="PIK261" s="187"/>
      <c r="PIL261" s="187"/>
      <c r="PIM261" s="187"/>
      <c r="PIN261" s="187"/>
      <c r="PIO261" s="187"/>
      <c r="PIP261" s="187"/>
      <c r="PIQ261" s="187"/>
      <c r="PIR261" s="187"/>
      <c r="PIS261" s="187"/>
      <c r="PIT261" s="187"/>
      <c r="PIU261" s="187"/>
      <c r="PIV261" s="187"/>
      <c r="PIW261" s="187"/>
      <c r="PIX261" s="187"/>
      <c r="PIY261" s="187"/>
      <c r="PIZ261" s="187"/>
      <c r="PJA261" s="187"/>
      <c r="PJB261" s="187"/>
      <c r="PJC261" s="187"/>
      <c r="PJD261" s="187"/>
      <c r="PJE261" s="187"/>
      <c r="PJF261" s="187"/>
      <c r="PJG261" s="187"/>
      <c r="PJH261" s="187"/>
      <c r="PJI261" s="187"/>
      <c r="PJJ261" s="187"/>
      <c r="PJK261" s="187"/>
      <c r="PJL261" s="187"/>
      <c r="PJM261" s="187"/>
      <c r="PJN261" s="187"/>
      <c r="PJO261" s="187"/>
      <c r="PJP261" s="187"/>
      <c r="PJQ261" s="187"/>
      <c r="PJR261" s="187"/>
      <c r="PJS261" s="187"/>
      <c r="PJT261" s="187"/>
      <c r="PJU261" s="187"/>
      <c r="PJV261" s="187"/>
      <c r="PJW261" s="187"/>
      <c r="PJX261" s="187"/>
      <c r="PJY261" s="187"/>
      <c r="PJZ261" s="187"/>
      <c r="PKA261" s="187"/>
      <c r="PKB261" s="187"/>
      <c r="PKC261" s="187"/>
      <c r="PKD261" s="187"/>
      <c r="PKE261" s="187"/>
      <c r="PKF261" s="187"/>
      <c r="PKG261" s="187"/>
      <c r="PKH261" s="187"/>
      <c r="PKI261" s="187"/>
      <c r="PKJ261" s="187"/>
      <c r="PKK261" s="187"/>
      <c r="PKL261" s="187"/>
      <c r="PKM261" s="187"/>
      <c r="PKN261" s="187"/>
      <c r="PKO261" s="187"/>
      <c r="PKP261" s="187"/>
      <c r="PKQ261" s="187"/>
      <c r="PKR261" s="187"/>
      <c r="PKS261" s="187"/>
      <c r="PKT261" s="187"/>
      <c r="PKU261" s="187"/>
      <c r="PKV261" s="187"/>
      <c r="PKW261" s="187"/>
      <c r="PKX261" s="187"/>
      <c r="PKY261" s="187"/>
      <c r="PKZ261" s="187"/>
      <c r="PLA261" s="187"/>
      <c r="PLB261" s="187"/>
      <c r="PLC261" s="187"/>
      <c r="PLD261" s="187"/>
      <c r="PLE261" s="187"/>
      <c r="PLF261" s="187"/>
      <c r="PLG261" s="187"/>
      <c r="PLH261" s="187"/>
      <c r="PLI261" s="187"/>
      <c r="PLJ261" s="187"/>
      <c r="PLK261" s="187"/>
      <c r="PLL261" s="187"/>
      <c r="PLM261" s="187"/>
      <c r="PLN261" s="187"/>
      <c r="PLO261" s="187"/>
      <c r="PLP261" s="187"/>
      <c r="PLQ261" s="187"/>
      <c r="PLR261" s="187"/>
      <c r="PLS261" s="187"/>
      <c r="PLT261" s="187"/>
      <c r="PLU261" s="187"/>
      <c r="PLV261" s="187"/>
      <c r="PLW261" s="187"/>
      <c r="PLX261" s="187"/>
      <c r="PLY261" s="187"/>
      <c r="PLZ261" s="187"/>
      <c r="PMA261" s="187"/>
      <c r="PMB261" s="187"/>
      <c r="PMC261" s="187"/>
      <c r="PMD261" s="187"/>
      <c r="PME261" s="187"/>
      <c r="PMF261" s="187"/>
      <c r="PMG261" s="187"/>
      <c r="PMH261" s="187"/>
      <c r="PMI261" s="187"/>
      <c r="PMJ261" s="187"/>
      <c r="PMK261" s="187"/>
      <c r="PML261" s="187"/>
      <c r="PMM261" s="187"/>
      <c r="PMN261" s="187"/>
      <c r="PMO261" s="187"/>
      <c r="PMP261" s="187"/>
      <c r="PMQ261" s="187"/>
      <c r="PMR261" s="187"/>
      <c r="PMS261" s="187"/>
      <c r="PMT261" s="187"/>
      <c r="PMU261" s="187"/>
      <c r="PMV261" s="187"/>
      <c r="PMW261" s="187"/>
      <c r="PMX261" s="187"/>
      <c r="PMY261" s="187"/>
      <c r="PMZ261" s="187"/>
      <c r="PNA261" s="187"/>
      <c r="PNB261" s="187"/>
      <c r="PNC261" s="187"/>
      <c r="PND261" s="187"/>
      <c r="PNE261" s="187"/>
      <c r="PNF261" s="187"/>
      <c r="PNG261" s="187"/>
      <c r="PNH261" s="187"/>
      <c r="PNI261" s="187"/>
      <c r="PNJ261" s="187"/>
      <c r="PNK261" s="187"/>
      <c r="PNL261" s="187"/>
      <c r="PNM261" s="187"/>
      <c r="PNN261" s="187"/>
      <c r="PNO261" s="187"/>
      <c r="PNP261" s="187"/>
      <c r="PNQ261" s="187"/>
      <c r="PNR261" s="187"/>
      <c r="PNS261" s="187"/>
      <c r="PNT261" s="187"/>
      <c r="PNU261" s="187"/>
      <c r="PNV261" s="187"/>
      <c r="PNW261" s="187"/>
      <c r="PNX261" s="187"/>
      <c r="PNY261" s="187"/>
      <c r="PNZ261" s="187"/>
      <c r="POA261" s="187"/>
      <c r="POB261" s="187"/>
      <c r="POC261" s="187"/>
      <c r="POD261" s="187"/>
      <c r="POE261" s="187"/>
      <c r="POF261" s="187"/>
      <c r="POG261" s="187"/>
      <c r="POH261" s="187"/>
      <c r="POI261" s="187"/>
      <c r="POJ261" s="187"/>
      <c r="POK261" s="187"/>
      <c r="POL261" s="187"/>
      <c r="POM261" s="187"/>
      <c r="PON261" s="187"/>
      <c r="POO261" s="187"/>
      <c r="POP261" s="187"/>
      <c r="POQ261" s="187"/>
      <c r="POR261" s="187"/>
      <c r="POS261" s="187"/>
      <c r="POT261" s="187"/>
      <c r="POU261" s="187"/>
      <c r="POV261" s="187"/>
      <c r="POW261" s="187"/>
      <c r="POX261" s="187"/>
      <c r="POY261" s="187"/>
      <c r="POZ261" s="187"/>
      <c r="PPA261" s="187"/>
      <c r="PPB261" s="187"/>
      <c r="PPC261" s="187"/>
      <c r="PPD261" s="187"/>
      <c r="PPE261" s="187"/>
      <c r="PPF261" s="187"/>
      <c r="PPG261" s="187"/>
      <c r="PPH261" s="187"/>
      <c r="PPI261" s="187"/>
      <c r="PPJ261" s="187"/>
      <c r="PPK261" s="187"/>
      <c r="PPL261" s="187"/>
      <c r="PPM261" s="187"/>
      <c r="PPN261" s="187"/>
      <c r="PPO261" s="187"/>
      <c r="PPP261" s="187"/>
      <c r="PPQ261" s="187"/>
      <c r="PPR261" s="187"/>
      <c r="PPS261" s="187"/>
      <c r="PPT261" s="187"/>
      <c r="PPU261" s="187"/>
      <c r="PPV261" s="187"/>
      <c r="PPW261" s="187"/>
      <c r="PPX261" s="187"/>
      <c r="PPY261" s="187"/>
      <c r="PPZ261" s="187"/>
      <c r="PQA261" s="187"/>
      <c r="PQB261" s="187"/>
      <c r="PQC261" s="187"/>
      <c r="PQD261" s="187"/>
      <c r="PQE261" s="187"/>
      <c r="PQF261" s="187"/>
      <c r="PQG261" s="187"/>
      <c r="PQH261" s="187"/>
      <c r="PQI261" s="187"/>
      <c r="PQJ261" s="187"/>
      <c r="PQK261" s="187"/>
      <c r="PQL261" s="187"/>
      <c r="PQM261" s="187"/>
      <c r="PQN261" s="187"/>
      <c r="PQO261" s="187"/>
      <c r="PQP261" s="187"/>
      <c r="PQQ261" s="187"/>
      <c r="PQR261" s="187"/>
      <c r="PQS261" s="187"/>
      <c r="PQT261" s="187"/>
      <c r="PQU261" s="187"/>
      <c r="PQV261" s="187"/>
      <c r="PQW261" s="187"/>
      <c r="PQX261" s="187"/>
      <c r="PQY261" s="187"/>
      <c r="PQZ261" s="187"/>
      <c r="PRA261" s="187"/>
      <c r="PRB261" s="187"/>
      <c r="PRC261" s="187"/>
      <c r="PRD261" s="187"/>
      <c r="PRE261" s="187"/>
      <c r="PRF261" s="187"/>
      <c r="PRG261" s="187"/>
      <c r="PRH261" s="187"/>
      <c r="PRI261" s="187"/>
      <c r="PRJ261" s="187"/>
      <c r="PRK261" s="187"/>
      <c r="PRL261" s="187"/>
      <c r="PRM261" s="187"/>
      <c r="PRN261" s="187"/>
      <c r="PRO261" s="187"/>
      <c r="PRP261" s="187"/>
      <c r="PRQ261" s="187"/>
      <c r="PRR261" s="187"/>
      <c r="PRS261" s="187"/>
      <c r="PRT261" s="187"/>
      <c r="PRU261" s="187"/>
      <c r="PRV261" s="187"/>
      <c r="PRW261" s="187"/>
      <c r="PRX261" s="187"/>
      <c r="PRY261" s="187"/>
      <c r="PRZ261" s="187"/>
      <c r="PSA261" s="187"/>
      <c r="PSB261" s="187"/>
      <c r="PSC261" s="187"/>
      <c r="PSD261" s="187"/>
      <c r="PSE261" s="187"/>
      <c r="PSF261" s="187"/>
      <c r="PSG261" s="187"/>
      <c r="PSH261" s="187"/>
      <c r="PSI261" s="187"/>
      <c r="PSJ261" s="187"/>
      <c r="PSK261" s="187"/>
      <c r="PSL261" s="187"/>
      <c r="PSM261" s="187"/>
      <c r="PSN261" s="187"/>
      <c r="PSO261" s="187"/>
      <c r="PSP261" s="187"/>
      <c r="PSQ261" s="187"/>
      <c r="PSR261" s="187"/>
      <c r="PSS261" s="187"/>
      <c r="PST261" s="187"/>
      <c r="PSU261" s="187"/>
      <c r="PSV261" s="187"/>
      <c r="PSW261" s="187"/>
      <c r="PSX261" s="187"/>
      <c r="PSY261" s="187"/>
      <c r="PSZ261" s="187"/>
      <c r="PTA261" s="187"/>
      <c r="PTB261" s="187"/>
      <c r="PTC261" s="187"/>
      <c r="PTD261" s="187"/>
      <c r="PTE261" s="187"/>
      <c r="PTF261" s="187"/>
      <c r="PTG261" s="187"/>
      <c r="PTH261" s="187"/>
      <c r="PTI261" s="187"/>
      <c r="PTJ261" s="187"/>
      <c r="PTK261" s="187"/>
      <c r="PTL261" s="187"/>
      <c r="PTM261" s="187"/>
      <c r="PTN261" s="187"/>
      <c r="PTO261" s="187"/>
      <c r="PTP261" s="187"/>
      <c r="PTQ261" s="187"/>
      <c r="PTR261" s="187"/>
      <c r="PTS261" s="187"/>
      <c r="PTT261" s="187"/>
      <c r="PTU261" s="187"/>
      <c r="PTV261" s="187"/>
      <c r="PTW261" s="187"/>
      <c r="PTX261" s="187"/>
      <c r="PTY261" s="187"/>
      <c r="PTZ261" s="187"/>
      <c r="PUA261" s="187"/>
      <c r="PUB261" s="187"/>
      <c r="PUC261" s="187"/>
      <c r="PUD261" s="187"/>
      <c r="PUE261" s="187"/>
      <c r="PUF261" s="187"/>
      <c r="PUG261" s="187"/>
      <c r="PUH261" s="187"/>
      <c r="PUI261" s="187"/>
      <c r="PUJ261" s="187"/>
      <c r="PUK261" s="187"/>
      <c r="PUL261" s="187"/>
      <c r="PUM261" s="187"/>
      <c r="PUN261" s="187"/>
      <c r="PUO261" s="187"/>
      <c r="PUP261" s="187"/>
      <c r="PUQ261" s="187"/>
      <c r="PUR261" s="187"/>
      <c r="PUS261" s="187"/>
      <c r="PUT261" s="187"/>
      <c r="PUU261" s="187"/>
      <c r="PUV261" s="187"/>
      <c r="PUW261" s="187"/>
      <c r="PUX261" s="187"/>
      <c r="PUY261" s="187"/>
      <c r="PUZ261" s="187"/>
      <c r="PVA261" s="187"/>
      <c r="PVB261" s="187"/>
      <c r="PVC261" s="187"/>
      <c r="PVD261" s="187"/>
      <c r="PVE261" s="187"/>
      <c r="PVF261" s="187"/>
      <c r="PVG261" s="187"/>
      <c r="PVH261" s="187"/>
      <c r="PVI261" s="187"/>
      <c r="PVJ261" s="187"/>
      <c r="PVK261" s="187"/>
      <c r="PVL261" s="187"/>
      <c r="PVM261" s="187"/>
      <c r="PVN261" s="187"/>
      <c r="PVO261" s="187"/>
      <c r="PVP261" s="187"/>
      <c r="PVQ261" s="187"/>
      <c r="PVR261" s="187"/>
      <c r="PVS261" s="187"/>
      <c r="PVT261" s="187"/>
      <c r="PVU261" s="187"/>
      <c r="PVV261" s="187"/>
      <c r="PVW261" s="187"/>
      <c r="PVX261" s="187"/>
      <c r="PVY261" s="187"/>
      <c r="PVZ261" s="187"/>
      <c r="PWA261" s="187"/>
      <c r="PWB261" s="187"/>
      <c r="PWC261" s="187"/>
      <c r="PWD261" s="187"/>
      <c r="PWE261" s="187"/>
      <c r="PWF261" s="187"/>
      <c r="PWG261" s="187"/>
      <c r="PWH261" s="187"/>
      <c r="PWI261" s="187"/>
      <c r="PWJ261" s="187"/>
      <c r="PWK261" s="187"/>
      <c r="PWL261" s="187"/>
      <c r="PWM261" s="187"/>
      <c r="PWN261" s="187"/>
      <c r="PWO261" s="187"/>
      <c r="PWP261" s="187"/>
      <c r="PWQ261" s="187"/>
      <c r="PWR261" s="187"/>
      <c r="PWS261" s="187"/>
      <c r="PWT261" s="187"/>
      <c r="PWU261" s="187"/>
      <c r="PWV261" s="187"/>
      <c r="PWW261" s="187"/>
      <c r="PWX261" s="187"/>
      <c r="PWY261" s="187"/>
      <c r="PWZ261" s="187"/>
      <c r="PXA261" s="187"/>
      <c r="PXB261" s="187"/>
      <c r="PXC261" s="187"/>
      <c r="PXD261" s="187"/>
      <c r="PXE261" s="187"/>
      <c r="PXF261" s="187"/>
      <c r="PXG261" s="187"/>
      <c r="PXH261" s="187"/>
      <c r="PXI261" s="187"/>
      <c r="PXJ261" s="187"/>
      <c r="PXK261" s="187"/>
      <c r="PXL261" s="187"/>
      <c r="PXM261" s="187"/>
      <c r="PXN261" s="187"/>
      <c r="PXO261" s="187"/>
      <c r="PXP261" s="187"/>
      <c r="PXQ261" s="187"/>
      <c r="PXR261" s="187"/>
      <c r="PXS261" s="187"/>
      <c r="PXT261" s="187"/>
      <c r="PXU261" s="187"/>
      <c r="PXV261" s="187"/>
      <c r="PXW261" s="187"/>
      <c r="PXX261" s="187"/>
      <c r="PXY261" s="187"/>
      <c r="PXZ261" s="187"/>
      <c r="PYA261" s="187"/>
      <c r="PYB261" s="187"/>
      <c r="PYC261" s="187"/>
      <c r="PYD261" s="187"/>
      <c r="PYE261" s="187"/>
      <c r="PYF261" s="187"/>
      <c r="PYG261" s="187"/>
      <c r="PYH261" s="187"/>
      <c r="PYI261" s="187"/>
      <c r="PYJ261" s="187"/>
      <c r="PYK261" s="187"/>
      <c r="PYL261" s="187"/>
      <c r="PYM261" s="187"/>
      <c r="PYN261" s="187"/>
      <c r="PYO261" s="187"/>
      <c r="PYP261" s="187"/>
      <c r="PYQ261" s="187"/>
      <c r="PYR261" s="187"/>
      <c r="PYS261" s="187"/>
      <c r="PYT261" s="187"/>
      <c r="PYU261" s="187"/>
      <c r="PYV261" s="187"/>
      <c r="PYW261" s="187"/>
      <c r="PYX261" s="187"/>
      <c r="PYY261" s="187"/>
      <c r="PYZ261" s="187"/>
      <c r="PZA261" s="187"/>
      <c r="PZB261" s="187"/>
      <c r="PZC261" s="187"/>
      <c r="PZD261" s="187"/>
      <c r="PZE261" s="187"/>
      <c r="PZF261" s="187"/>
      <c r="PZG261" s="187"/>
      <c r="PZH261" s="187"/>
      <c r="PZI261" s="187"/>
      <c r="PZJ261" s="187"/>
      <c r="PZK261" s="187"/>
      <c r="PZL261" s="187"/>
      <c r="PZM261" s="187"/>
      <c r="PZN261" s="187"/>
      <c r="PZO261" s="187"/>
      <c r="PZP261" s="187"/>
      <c r="PZQ261" s="187"/>
      <c r="PZR261" s="187"/>
      <c r="PZS261" s="187"/>
      <c r="PZT261" s="187"/>
      <c r="PZU261" s="187"/>
      <c r="PZV261" s="187"/>
      <c r="PZW261" s="187"/>
      <c r="PZX261" s="187"/>
      <c r="PZY261" s="187"/>
      <c r="PZZ261" s="187"/>
      <c r="QAA261" s="187"/>
      <c r="QAB261" s="187"/>
      <c r="QAC261" s="187"/>
      <c r="QAD261" s="187"/>
      <c r="QAE261" s="187"/>
      <c r="QAF261" s="187"/>
      <c r="QAG261" s="187"/>
      <c r="QAH261" s="187"/>
      <c r="QAI261" s="187"/>
      <c r="QAJ261" s="187"/>
      <c r="QAK261" s="187"/>
      <c r="QAL261" s="187"/>
      <c r="QAM261" s="187"/>
      <c r="QAN261" s="187"/>
      <c r="QAO261" s="187"/>
      <c r="QAP261" s="187"/>
      <c r="QAQ261" s="187"/>
      <c r="QAR261" s="187"/>
      <c r="QAS261" s="187"/>
      <c r="QAT261" s="187"/>
      <c r="QAU261" s="187"/>
      <c r="QAV261" s="187"/>
      <c r="QAW261" s="187"/>
      <c r="QAX261" s="187"/>
      <c r="QAY261" s="187"/>
      <c r="QAZ261" s="187"/>
      <c r="QBA261" s="187"/>
      <c r="QBB261" s="187"/>
      <c r="QBC261" s="187"/>
      <c r="QBD261" s="187"/>
      <c r="QBE261" s="187"/>
      <c r="QBF261" s="187"/>
      <c r="QBG261" s="187"/>
      <c r="QBH261" s="187"/>
      <c r="QBI261" s="187"/>
      <c r="QBJ261" s="187"/>
      <c r="QBK261" s="187"/>
      <c r="QBL261" s="187"/>
      <c r="QBM261" s="187"/>
      <c r="QBN261" s="187"/>
      <c r="QBO261" s="187"/>
      <c r="QBP261" s="187"/>
      <c r="QBQ261" s="187"/>
      <c r="QBR261" s="187"/>
      <c r="QBS261" s="187"/>
      <c r="QBT261" s="187"/>
      <c r="QBU261" s="187"/>
      <c r="QBV261" s="187"/>
      <c r="QBW261" s="187"/>
      <c r="QBX261" s="187"/>
      <c r="QBY261" s="187"/>
      <c r="QBZ261" s="187"/>
      <c r="QCA261" s="187"/>
      <c r="QCB261" s="187"/>
      <c r="QCC261" s="187"/>
      <c r="QCD261" s="187"/>
      <c r="QCE261" s="187"/>
      <c r="QCF261" s="187"/>
      <c r="QCG261" s="187"/>
      <c r="QCH261" s="187"/>
      <c r="QCI261" s="187"/>
      <c r="QCJ261" s="187"/>
      <c r="QCK261" s="187"/>
      <c r="QCL261" s="187"/>
      <c r="QCM261" s="187"/>
      <c r="QCN261" s="187"/>
      <c r="QCO261" s="187"/>
      <c r="QCP261" s="187"/>
      <c r="QCQ261" s="187"/>
      <c r="QCR261" s="187"/>
      <c r="QCS261" s="187"/>
      <c r="QCT261" s="187"/>
      <c r="QCU261" s="187"/>
      <c r="QCV261" s="187"/>
      <c r="QCW261" s="187"/>
      <c r="QCX261" s="187"/>
      <c r="QCY261" s="187"/>
      <c r="QCZ261" s="187"/>
      <c r="QDA261" s="187"/>
      <c r="QDB261" s="187"/>
      <c r="QDC261" s="187"/>
      <c r="QDD261" s="187"/>
      <c r="QDE261" s="187"/>
      <c r="QDF261" s="187"/>
      <c r="QDG261" s="187"/>
      <c r="QDH261" s="187"/>
      <c r="QDI261" s="187"/>
      <c r="QDJ261" s="187"/>
      <c r="QDK261" s="187"/>
      <c r="QDL261" s="187"/>
      <c r="QDM261" s="187"/>
      <c r="QDN261" s="187"/>
      <c r="QDO261" s="187"/>
      <c r="QDP261" s="187"/>
      <c r="QDQ261" s="187"/>
      <c r="QDR261" s="187"/>
      <c r="QDS261" s="187"/>
      <c r="QDT261" s="187"/>
      <c r="QDU261" s="187"/>
      <c r="QDV261" s="187"/>
      <c r="QDW261" s="187"/>
      <c r="QDX261" s="187"/>
      <c r="QDY261" s="187"/>
      <c r="QDZ261" s="187"/>
      <c r="QEA261" s="187"/>
      <c r="QEB261" s="187"/>
      <c r="QEC261" s="187"/>
      <c r="QED261" s="187"/>
      <c r="QEE261" s="187"/>
      <c r="QEF261" s="187"/>
      <c r="QEG261" s="187"/>
      <c r="QEH261" s="187"/>
      <c r="QEI261" s="187"/>
      <c r="QEJ261" s="187"/>
      <c r="QEK261" s="187"/>
      <c r="QEL261" s="187"/>
      <c r="QEM261" s="187"/>
      <c r="QEN261" s="187"/>
      <c r="QEO261" s="187"/>
      <c r="QEP261" s="187"/>
      <c r="QEQ261" s="187"/>
      <c r="QER261" s="187"/>
      <c r="QES261" s="187"/>
      <c r="QET261" s="187"/>
      <c r="QEU261" s="187"/>
      <c r="QEV261" s="187"/>
      <c r="QEW261" s="187"/>
      <c r="QEX261" s="187"/>
      <c r="QEY261" s="187"/>
      <c r="QEZ261" s="187"/>
      <c r="QFA261" s="187"/>
      <c r="QFB261" s="187"/>
      <c r="QFC261" s="187"/>
      <c r="QFD261" s="187"/>
      <c r="QFE261" s="187"/>
      <c r="QFF261" s="187"/>
      <c r="QFG261" s="187"/>
      <c r="QFH261" s="187"/>
      <c r="QFI261" s="187"/>
      <c r="QFJ261" s="187"/>
      <c r="QFK261" s="187"/>
      <c r="QFL261" s="187"/>
      <c r="QFM261" s="187"/>
      <c r="QFN261" s="187"/>
      <c r="QFO261" s="187"/>
      <c r="QFP261" s="187"/>
      <c r="QFQ261" s="187"/>
      <c r="QFR261" s="187"/>
      <c r="QFS261" s="187"/>
      <c r="QFT261" s="187"/>
      <c r="QFU261" s="187"/>
      <c r="QFV261" s="187"/>
      <c r="QFW261" s="187"/>
      <c r="QFX261" s="187"/>
      <c r="QFY261" s="187"/>
      <c r="QFZ261" s="187"/>
      <c r="QGA261" s="187"/>
      <c r="QGB261" s="187"/>
      <c r="QGC261" s="187"/>
      <c r="QGD261" s="187"/>
      <c r="QGE261" s="187"/>
      <c r="QGF261" s="187"/>
      <c r="QGG261" s="187"/>
      <c r="QGH261" s="187"/>
      <c r="QGI261" s="187"/>
      <c r="QGJ261" s="187"/>
      <c r="QGK261" s="187"/>
      <c r="QGL261" s="187"/>
      <c r="QGM261" s="187"/>
      <c r="QGN261" s="187"/>
      <c r="QGO261" s="187"/>
      <c r="QGP261" s="187"/>
      <c r="QGQ261" s="187"/>
      <c r="QGR261" s="187"/>
      <c r="QGS261" s="187"/>
      <c r="QGT261" s="187"/>
      <c r="QGU261" s="187"/>
      <c r="QGV261" s="187"/>
      <c r="QGW261" s="187"/>
      <c r="QGX261" s="187"/>
      <c r="QGY261" s="187"/>
      <c r="QGZ261" s="187"/>
      <c r="QHA261" s="187"/>
      <c r="QHB261" s="187"/>
      <c r="QHC261" s="187"/>
      <c r="QHD261" s="187"/>
      <c r="QHE261" s="187"/>
      <c r="QHF261" s="187"/>
      <c r="QHG261" s="187"/>
      <c r="QHH261" s="187"/>
      <c r="QHI261" s="187"/>
      <c r="QHJ261" s="187"/>
      <c r="QHK261" s="187"/>
      <c r="QHL261" s="187"/>
      <c r="QHM261" s="187"/>
      <c r="QHN261" s="187"/>
      <c r="QHO261" s="187"/>
      <c r="QHP261" s="187"/>
      <c r="QHQ261" s="187"/>
      <c r="QHR261" s="187"/>
      <c r="QHS261" s="187"/>
      <c r="QHT261" s="187"/>
      <c r="QHU261" s="187"/>
      <c r="QHV261" s="187"/>
      <c r="QHW261" s="187"/>
      <c r="QHX261" s="187"/>
      <c r="QHY261" s="187"/>
      <c r="QHZ261" s="187"/>
      <c r="QIA261" s="187"/>
      <c r="QIB261" s="187"/>
      <c r="QIC261" s="187"/>
      <c r="QID261" s="187"/>
      <c r="QIE261" s="187"/>
      <c r="QIF261" s="187"/>
      <c r="QIG261" s="187"/>
      <c r="QIH261" s="187"/>
      <c r="QII261" s="187"/>
      <c r="QIJ261" s="187"/>
      <c r="QIK261" s="187"/>
      <c r="QIL261" s="187"/>
      <c r="QIM261" s="187"/>
      <c r="QIN261" s="187"/>
      <c r="QIO261" s="187"/>
      <c r="QIP261" s="187"/>
      <c r="QIQ261" s="187"/>
      <c r="QIR261" s="187"/>
      <c r="QIS261" s="187"/>
      <c r="QIT261" s="187"/>
      <c r="QIU261" s="187"/>
      <c r="QIV261" s="187"/>
      <c r="QIW261" s="187"/>
      <c r="QIX261" s="187"/>
      <c r="QIY261" s="187"/>
      <c r="QIZ261" s="187"/>
      <c r="QJA261" s="187"/>
      <c r="QJB261" s="187"/>
      <c r="QJC261" s="187"/>
      <c r="QJD261" s="187"/>
      <c r="QJE261" s="187"/>
      <c r="QJF261" s="187"/>
      <c r="QJG261" s="187"/>
      <c r="QJH261" s="187"/>
      <c r="QJI261" s="187"/>
      <c r="QJJ261" s="187"/>
      <c r="QJK261" s="187"/>
      <c r="QJL261" s="187"/>
      <c r="QJM261" s="187"/>
      <c r="QJN261" s="187"/>
      <c r="QJO261" s="187"/>
      <c r="QJP261" s="187"/>
      <c r="QJQ261" s="187"/>
      <c r="QJR261" s="187"/>
      <c r="QJS261" s="187"/>
      <c r="QJT261" s="187"/>
      <c r="QJU261" s="187"/>
      <c r="QJV261" s="187"/>
      <c r="QJW261" s="187"/>
      <c r="QJX261" s="187"/>
      <c r="QJY261" s="187"/>
      <c r="QJZ261" s="187"/>
      <c r="QKA261" s="187"/>
      <c r="QKB261" s="187"/>
      <c r="QKC261" s="187"/>
      <c r="QKD261" s="187"/>
      <c r="QKE261" s="187"/>
      <c r="QKF261" s="187"/>
      <c r="QKG261" s="187"/>
      <c r="QKH261" s="187"/>
      <c r="QKI261" s="187"/>
      <c r="QKJ261" s="187"/>
      <c r="QKK261" s="187"/>
      <c r="QKL261" s="187"/>
      <c r="QKM261" s="187"/>
      <c r="QKN261" s="187"/>
      <c r="QKO261" s="187"/>
      <c r="QKP261" s="187"/>
      <c r="QKQ261" s="187"/>
      <c r="QKR261" s="187"/>
      <c r="QKS261" s="187"/>
      <c r="QKT261" s="187"/>
      <c r="QKU261" s="187"/>
      <c r="QKV261" s="187"/>
      <c r="QKW261" s="187"/>
      <c r="QKX261" s="187"/>
      <c r="QKY261" s="187"/>
      <c r="QKZ261" s="187"/>
      <c r="QLA261" s="187"/>
      <c r="QLB261" s="187"/>
      <c r="QLC261" s="187"/>
      <c r="QLD261" s="187"/>
      <c r="QLE261" s="187"/>
      <c r="QLF261" s="187"/>
      <c r="QLG261" s="187"/>
      <c r="QLH261" s="187"/>
      <c r="QLI261" s="187"/>
      <c r="QLJ261" s="187"/>
      <c r="QLK261" s="187"/>
      <c r="QLL261" s="187"/>
      <c r="QLM261" s="187"/>
      <c r="QLN261" s="187"/>
      <c r="QLO261" s="187"/>
      <c r="QLP261" s="187"/>
      <c r="QLQ261" s="187"/>
      <c r="QLR261" s="187"/>
      <c r="QLS261" s="187"/>
      <c r="QLT261" s="187"/>
      <c r="QLU261" s="187"/>
      <c r="QLV261" s="187"/>
      <c r="QLW261" s="187"/>
      <c r="QLX261" s="187"/>
      <c r="QLY261" s="187"/>
      <c r="QLZ261" s="187"/>
      <c r="QMA261" s="187"/>
      <c r="QMB261" s="187"/>
      <c r="QMC261" s="187"/>
      <c r="QMD261" s="187"/>
      <c r="QME261" s="187"/>
      <c r="QMF261" s="187"/>
      <c r="QMG261" s="187"/>
      <c r="QMH261" s="187"/>
      <c r="QMI261" s="187"/>
      <c r="QMJ261" s="187"/>
      <c r="QMK261" s="187"/>
      <c r="QML261" s="187"/>
      <c r="QMM261" s="187"/>
      <c r="QMN261" s="187"/>
      <c r="QMO261" s="187"/>
      <c r="QMP261" s="187"/>
      <c r="QMQ261" s="187"/>
      <c r="QMR261" s="187"/>
      <c r="QMS261" s="187"/>
      <c r="QMT261" s="187"/>
      <c r="QMU261" s="187"/>
      <c r="QMV261" s="187"/>
      <c r="QMW261" s="187"/>
      <c r="QMX261" s="187"/>
      <c r="QMY261" s="187"/>
      <c r="QMZ261" s="187"/>
      <c r="QNA261" s="187"/>
      <c r="QNB261" s="187"/>
      <c r="QNC261" s="187"/>
      <c r="QND261" s="187"/>
      <c r="QNE261" s="187"/>
      <c r="QNF261" s="187"/>
      <c r="QNG261" s="187"/>
      <c r="QNH261" s="187"/>
      <c r="QNI261" s="187"/>
      <c r="QNJ261" s="187"/>
      <c r="QNK261" s="187"/>
      <c r="QNL261" s="187"/>
      <c r="QNM261" s="187"/>
      <c r="QNN261" s="187"/>
      <c r="QNO261" s="187"/>
      <c r="QNP261" s="187"/>
      <c r="QNQ261" s="187"/>
      <c r="QNR261" s="187"/>
      <c r="QNS261" s="187"/>
      <c r="QNT261" s="187"/>
      <c r="QNU261" s="187"/>
      <c r="QNV261" s="187"/>
      <c r="QNW261" s="187"/>
      <c r="QNX261" s="187"/>
      <c r="QNY261" s="187"/>
      <c r="QNZ261" s="187"/>
      <c r="QOA261" s="187"/>
      <c r="QOB261" s="187"/>
      <c r="QOC261" s="187"/>
      <c r="QOD261" s="187"/>
      <c r="QOE261" s="187"/>
      <c r="QOF261" s="187"/>
      <c r="QOG261" s="187"/>
      <c r="QOH261" s="187"/>
      <c r="QOI261" s="187"/>
      <c r="QOJ261" s="187"/>
      <c r="QOK261" s="187"/>
      <c r="QOL261" s="187"/>
      <c r="QOM261" s="187"/>
      <c r="QON261" s="187"/>
      <c r="QOO261" s="187"/>
      <c r="QOP261" s="187"/>
      <c r="QOQ261" s="187"/>
      <c r="QOR261" s="187"/>
      <c r="QOS261" s="187"/>
      <c r="QOT261" s="187"/>
      <c r="QOU261" s="187"/>
      <c r="QOV261" s="187"/>
      <c r="QOW261" s="187"/>
      <c r="QOX261" s="187"/>
      <c r="QOY261" s="187"/>
      <c r="QOZ261" s="187"/>
      <c r="QPA261" s="187"/>
      <c r="QPB261" s="187"/>
      <c r="QPC261" s="187"/>
      <c r="QPD261" s="187"/>
      <c r="QPE261" s="187"/>
      <c r="QPF261" s="187"/>
      <c r="QPG261" s="187"/>
      <c r="QPH261" s="187"/>
      <c r="QPI261" s="187"/>
      <c r="QPJ261" s="187"/>
      <c r="QPK261" s="187"/>
      <c r="QPL261" s="187"/>
      <c r="QPM261" s="187"/>
      <c r="QPN261" s="187"/>
      <c r="QPO261" s="187"/>
      <c r="QPP261" s="187"/>
      <c r="QPQ261" s="187"/>
      <c r="QPR261" s="187"/>
      <c r="QPS261" s="187"/>
      <c r="QPT261" s="187"/>
      <c r="QPU261" s="187"/>
      <c r="QPV261" s="187"/>
      <c r="QPW261" s="187"/>
      <c r="QPX261" s="187"/>
      <c r="QPY261" s="187"/>
      <c r="QPZ261" s="187"/>
      <c r="QQA261" s="187"/>
      <c r="QQB261" s="187"/>
      <c r="QQC261" s="187"/>
      <c r="QQD261" s="187"/>
      <c r="QQE261" s="187"/>
      <c r="QQF261" s="187"/>
      <c r="QQG261" s="187"/>
      <c r="QQH261" s="187"/>
      <c r="QQI261" s="187"/>
      <c r="QQJ261" s="187"/>
      <c r="QQK261" s="187"/>
      <c r="QQL261" s="187"/>
      <c r="QQM261" s="187"/>
      <c r="QQN261" s="187"/>
      <c r="QQO261" s="187"/>
      <c r="QQP261" s="187"/>
      <c r="QQQ261" s="187"/>
      <c r="QQR261" s="187"/>
      <c r="QQS261" s="187"/>
      <c r="QQT261" s="187"/>
      <c r="QQU261" s="187"/>
      <c r="QQV261" s="187"/>
      <c r="QQW261" s="187"/>
      <c r="QQX261" s="187"/>
      <c r="QQY261" s="187"/>
      <c r="QQZ261" s="187"/>
      <c r="QRA261" s="187"/>
      <c r="QRB261" s="187"/>
      <c r="QRC261" s="187"/>
      <c r="QRD261" s="187"/>
      <c r="QRE261" s="187"/>
      <c r="QRF261" s="187"/>
      <c r="QRG261" s="187"/>
      <c r="QRH261" s="187"/>
      <c r="QRI261" s="187"/>
      <c r="QRJ261" s="187"/>
      <c r="QRK261" s="187"/>
      <c r="QRL261" s="187"/>
      <c r="QRM261" s="187"/>
      <c r="QRN261" s="187"/>
      <c r="QRO261" s="187"/>
      <c r="QRP261" s="187"/>
      <c r="QRQ261" s="187"/>
      <c r="QRR261" s="187"/>
      <c r="QRS261" s="187"/>
      <c r="QRT261" s="187"/>
      <c r="QRU261" s="187"/>
      <c r="QRV261" s="187"/>
      <c r="QRW261" s="187"/>
      <c r="QRX261" s="187"/>
      <c r="QRY261" s="187"/>
      <c r="QRZ261" s="187"/>
      <c r="QSA261" s="187"/>
      <c r="QSB261" s="187"/>
      <c r="QSC261" s="187"/>
      <c r="QSD261" s="187"/>
      <c r="QSE261" s="187"/>
      <c r="QSF261" s="187"/>
      <c r="QSG261" s="187"/>
      <c r="QSH261" s="187"/>
      <c r="QSI261" s="187"/>
      <c r="QSJ261" s="187"/>
      <c r="QSK261" s="187"/>
      <c r="QSL261" s="187"/>
      <c r="QSM261" s="187"/>
      <c r="QSN261" s="187"/>
      <c r="QSO261" s="187"/>
      <c r="QSP261" s="187"/>
      <c r="QSQ261" s="187"/>
      <c r="QSR261" s="187"/>
      <c r="QSS261" s="187"/>
      <c r="QST261" s="187"/>
      <c r="QSU261" s="187"/>
      <c r="QSV261" s="187"/>
      <c r="QSW261" s="187"/>
      <c r="QSX261" s="187"/>
      <c r="QSY261" s="187"/>
      <c r="QSZ261" s="187"/>
      <c r="QTA261" s="187"/>
      <c r="QTB261" s="187"/>
      <c r="QTC261" s="187"/>
      <c r="QTD261" s="187"/>
      <c r="QTE261" s="187"/>
      <c r="QTF261" s="187"/>
      <c r="QTG261" s="187"/>
      <c r="QTH261" s="187"/>
      <c r="QTI261" s="187"/>
      <c r="QTJ261" s="187"/>
      <c r="QTK261" s="187"/>
      <c r="QTL261" s="187"/>
      <c r="QTM261" s="187"/>
      <c r="QTN261" s="187"/>
      <c r="QTO261" s="187"/>
      <c r="QTP261" s="187"/>
      <c r="QTQ261" s="187"/>
      <c r="QTR261" s="187"/>
      <c r="QTS261" s="187"/>
      <c r="QTT261" s="187"/>
      <c r="QTU261" s="187"/>
      <c r="QTV261" s="187"/>
      <c r="QTW261" s="187"/>
      <c r="QTX261" s="187"/>
      <c r="QTY261" s="187"/>
      <c r="QTZ261" s="187"/>
      <c r="QUA261" s="187"/>
      <c r="QUB261" s="187"/>
      <c r="QUC261" s="187"/>
      <c r="QUD261" s="187"/>
      <c r="QUE261" s="187"/>
      <c r="QUF261" s="187"/>
      <c r="QUG261" s="187"/>
      <c r="QUH261" s="187"/>
      <c r="QUI261" s="187"/>
      <c r="QUJ261" s="187"/>
      <c r="QUK261" s="187"/>
      <c r="QUL261" s="187"/>
      <c r="QUM261" s="187"/>
      <c r="QUN261" s="187"/>
      <c r="QUO261" s="187"/>
      <c r="QUP261" s="187"/>
      <c r="QUQ261" s="187"/>
      <c r="QUR261" s="187"/>
      <c r="QUS261" s="187"/>
      <c r="QUT261" s="187"/>
      <c r="QUU261" s="187"/>
      <c r="QUV261" s="187"/>
      <c r="QUW261" s="187"/>
      <c r="QUX261" s="187"/>
      <c r="QUY261" s="187"/>
      <c r="QUZ261" s="187"/>
      <c r="QVA261" s="187"/>
      <c r="QVB261" s="187"/>
      <c r="QVC261" s="187"/>
      <c r="QVD261" s="187"/>
      <c r="QVE261" s="187"/>
      <c r="QVF261" s="187"/>
      <c r="QVG261" s="187"/>
      <c r="QVH261" s="187"/>
      <c r="QVI261" s="187"/>
      <c r="QVJ261" s="187"/>
      <c r="QVK261" s="187"/>
      <c r="QVL261" s="187"/>
      <c r="QVM261" s="187"/>
      <c r="QVN261" s="187"/>
      <c r="QVO261" s="187"/>
      <c r="QVP261" s="187"/>
      <c r="QVQ261" s="187"/>
      <c r="QVR261" s="187"/>
      <c r="QVS261" s="187"/>
      <c r="QVT261" s="187"/>
      <c r="QVU261" s="187"/>
      <c r="QVV261" s="187"/>
      <c r="QVW261" s="187"/>
      <c r="QVX261" s="187"/>
      <c r="QVY261" s="187"/>
      <c r="QVZ261" s="187"/>
      <c r="QWA261" s="187"/>
      <c r="QWB261" s="187"/>
      <c r="QWC261" s="187"/>
      <c r="QWD261" s="187"/>
      <c r="QWE261" s="187"/>
      <c r="QWF261" s="187"/>
      <c r="QWG261" s="187"/>
      <c r="QWH261" s="187"/>
      <c r="QWI261" s="187"/>
      <c r="QWJ261" s="187"/>
      <c r="QWK261" s="187"/>
      <c r="QWL261" s="187"/>
      <c r="QWM261" s="187"/>
      <c r="QWN261" s="187"/>
      <c r="QWO261" s="187"/>
      <c r="QWP261" s="187"/>
      <c r="QWQ261" s="187"/>
      <c r="QWR261" s="187"/>
      <c r="QWS261" s="187"/>
      <c r="QWT261" s="187"/>
      <c r="QWU261" s="187"/>
      <c r="QWV261" s="187"/>
      <c r="QWW261" s="187"/>
      <c r="QWX261" s="187"/>
      <c r="QWY261" s="187"/>
      <c r="QWZ261" s="187"/>
      <c r="QXA261" s="187"/>
      <c r="QXB261" s="187"/>
      <c r="QXC261" s="187"/>
      <c r="QXD261" s="187"/>
      <c r="QXE261" s="187"/>
      <c r="QXF261" s="187"/>
      <c r="QXG261" s="187"/>
      <c r="QXH261" s="187"/>
      <c r="QXI261" s="187"/>
      <c r="QXJ261" s="187"/>
      <c r="QXK261" s="187"/>
      <c r="QXL261" s="187"/>
      <c r="QXM261" s="187"/>
      <c r="QXN261" s="187"/>
      <c r="QXO261" s="187"/>
      <c r="QXP261" s="187"/>
      <c r="QXQ261" s="187"/>
      <c r="QXR261" s="187"/>
      <c r="QXS261" s="187"/>
      <c r="QXT261" s="187"/>
      <c r="QXU261" s="187"/>
      <c r="QXV261" s="187"/>
      <c r="QXW261" s="187"/>
      <c r="QXX261" s="187"/>
      <c r="QXY261" s="187"/>
      <c r="QXZ261" s="187"/>
      <c r="QYA261" s="187"/>
      <c r="QYB261" s="187"/>
      <c r="QYC261" s="187"/>
      <c r="QYD261" s="187"/>
      <c r="QYE261" s="187"/>
      <c r="QYF261" s="187"/>
      <c r="QYG261" s="187"/>
      <c r="QYH261" s="187"/>
      <c r="QYI261" s="187"/>
      <c r="QYJ261" s="187"/>
      <c r="QYK261" s="187"/>
      <c r="QYL261" s="187"/>
      <c r="QYM261" s="187"/>
      <c r="QYN261" s="187"/>
      <c r="QYO261" s="187"/>
      <c r="QYP261" s="187"/>
      <c r="QYQ261" s="187"/>
      <c r="QYR261" s="187"/>
      <c r="QYS261" s="187"/>
      <c r="QYT261" s="187"/>
      <c r="QYU261" s="187"/>
      <c r="QYV261" s="187"/>
      <c r="QYW261" s="187"/>
      <c r="QYX261" s="187"/>
      <c r="QYY261" s="187"/>
      <c r="QYZ261" s="187"/>
      <c r="QZA261" s="187"/>
      <c r="QZB261" s="187"/>
      <c r="QZC261" s="187"/>
      <c r="QZD261" s="187"/>
      <c r="QZE261" s="187"/>
      <c r="QZF261" s="187"/>
      <c r="QZG261" s="187"/>
      <c r="QZH261" s="187"/>
      <c r="QZI261" s="187"/>
      <c r="QZJ261" s="187"/>
      <c r="QZK261" s="187"/>
      <c r="QZL261" s="187"/>
      <c r="QZM261" s="187"/>
      <c r="QZN261" s="187"/>
      <c r="QZO261" s="187"/>
      <c r="QZP261" s="187"/>
      <c r="QZQ261" s="187"/>
      <c r="QZR261" s="187"/>
      <c r="QZS261" s="187"/>
      <c r="QZT261" s="187"/>
      <c r="QZU261" s="187"/>
      <c r="QZV261" s="187"/>
      <c r="QZW261" s="187"/>
      <c r="QZX261" s="187"/>
      <c r="QZY261" s="187"/>
      <c r="QZZ261" s="187"/>
      <c r="RAA261" s="187"/>
      <c r="RAB261" s="187"/>
      <c r="RAC261" s="187"/>
      <c r="RAD261" s="187"/>
      <c r="RAE261" s="187"/>
      <c r="RAF261" s="187"/>
      <c r="RAG261" s="187"/>
      <c r="RAH261" s="187"/>
      <c r="RAI261" s="187"/>
      <c r="RAJ261" s="187"/>
      <c r="RAK261" s="187"/>
      <c r="RAL261" s="187"/>
      <c r="RAM261" s="187"/>
      <c r="RAN261" s="187"/>
      <c r="RAO261" s="187"/>
      <c r="RAP261" s="187"/>
      <c r="RAQ261" s="187"/>
      <c r="RAR261" s="187"/>
      <c r="RAS261" s="187"/>
      <c r="RAT261" s="187"/>
      <c r="RAU261" s="187"/>
      <c r="RAV261" s="187"/>
      <c r="RAW261" s="187"/>
      <c r="RAX261" s="187"/>
      <c r="RAY261" s="187"/>
      <c r="RAZ261" s="187"/>
      <c r="RBA261" s="187"/>
      <c r="RBB261" s="187"/>
      <c r="RBC261" s="187"/>
      <c r="RBD261" s="187"/>
      <c r="RBE261" s="187"/>
      <c r="RBF261" s="187"/>
      <c r="RBG261" s="187"/>
      <c r="RBH261" s="187"/>
      <c r="RBI261" s="187"/>
      <c r="RBJ261" s="187"/>
      <c r="RBK261" s="187"/>
      <c r="RBL261" s="187"/>
      <c r="RBM261" s="187"/>
      <c r="RBN261" s="187"/>
      <c r="RBO261" s="187"/>
      <c r="RBP261" s="187"/>
      <c r="RBQ261" s="187"/>
      <c r="RBR261" s="187"/>
      <c r="RBS261" s="187"/>
      <c r="RBT261" s="187"/>
      <c r="RBU261" s="187"/>
      <c r="RBV261" s="187"/>
      <c r="RBW261" s="187"/>
      <c r="RBX261" s="187"/>
      <c r="RBY261" s="187"/>
      <c r="RBZ261" s="187"/>
      <c r="RCA261" s="187"/>
      <c r="RCB261" s="187"/>
      <c r="RCC261" s="187"/>
      <c r="RCD261" s="187"/>
      <c r="RCE261" s="187"/>
      <c r="RCF261" s="187"/>
      <c r="RCG261" s="187"/>
      <c r="RCH261" s="187"/>
      <c r="RCI261" s="187"/>
      <c r="RCJ261" s="187"/>
      <c r="RCK261" s="187"/>
      <c r="RCL261" s="187"/>
      <c r="RCM261" s="187"/>
      <c r="RCN261" s="187"/>
      <c r="RCO261" s="187"/>
      <c r="RCP261" s="187"/>
      <c r="RCQ261" s="187"/>
      <c r="RCR261" s="187"/>
      <c r="RCS261" s="187"/>
      <c r="RCT261" s="187"/>
      <c r="RCU261" s="187"/>
      <c r="RCV261" s="187"/>
      <c r="RCW261" s="187"/>
      <c r="RCX261" s="187"/>
      <c r="RCY261" s="187"/>
      <c r="RCZ261" s="187"/>
      <c r="RDA261" s="187"/>
      <c r="RDB261" s="187"/>
      <c r="RDC261" s="187"/>
      <c r="RDD261" s="187"/>
      <c r="RDE261" s="187"/>
      <c r="RDF261" s="187"/>
      <c r="RDG261" s="187"/>
      <c r="RDH261" s="187"/>
      <c r="RDI261" s="187"/>
      <c r="RDJ261" s="187"/>
      <c r="RDK261" s="187"/>
      <c r="RDL261" s="187"/>
      <c r="RDM261" s="187"/>
      <c r="RDN261" s="187"/>
      <c r="RDO261" s="187"/>
      <c r="RDP261" s="187"/>
      <c r="RDQ261" s="187"/>
      <c r="RDR261" s="187"/>
      <c r="RDS261" s="187"/>
      <c r="RDT261" s="187"/>
      <c r="RDU261" s="187"/>
      <c r="RDV261" s="187"/>
      <c r="RDW261" s="187"/>
      <c r="RDX261" s="187"/>
      <c r="RDY261" s="187"/>
      <c r="RDZ261" s="187"/>
      <c r="REA261" s="187"/>
      <c r="REB261" s="187"/>
      <c r="REC261" s="187"/>
      <c r="RED261" s="187"/>
      <c r="REE261" s="187"/>
      <c r="REF261" s="187"/>
      <c r="REG261" s="187"/>
      <c r="REH261" s="187"/>
      <c r="REI261" s="187"/>
      <c r="REJ261" s="187"/>
      <c r="REK261" s="187"/>
      <c r="REL261" s="187"/>
      <c r="REM261" s="187"/>
      <c r="REN261" s="187"/>
      <c r="REO261" s="187"/>
      <c r="REP261" s="187"/>
      <c r="REQ261" s="187"/>
      <c r="RER261" s="187"/>
      <c r="RES261" s="187"/>
      <c r="RET261" s="187"/>
      <c r="REU261" s="187"/>
      <c r="REV261" s="187"/>
      <c r="REW261" s="187"/>
      <c r="REX261" s="187"/>
      <c r="REY261" s="187"/>
      <c r="REZ261" s="187"/>
      <c r="RFA261" s="187"/>
      <c r="RFB261" s="187"/>
      <c r="RFC261" s="187"/>
      <c r="RFD261" s="187"/>
      <c r="RFE261" s="187"/>
      <c r="RFF261" s="187"/>
      <c r="RFG261" s="187"/>
      <c r="RFH261" s="187"/>
      <c r="RFI261" s="187"/>
      <c r="RFJ261" s="187"/>
      <c r="RFK261" s="187"/>
      <c r="RFL261" s="187"/>
      <c r="RFM261" s="187"/>
      <c r="RFN261" s="187"/>
      <c r="RFO261" s="187"/>
      <c r="RFP261" s="187"/>
      <c r="RFQ261" s="187"/>
      <c r="RFR261" s="187"/>
      <c r="RFS261" s="187"/>
      <c r="RFT261" s="187"/>
      <c r="RFU261" s="187"/>
      <c r="RFV261" s="187"/>
      <c r="RFW261" s="187"/>
      <c r="RFX261" s="187"/>
      <c r="RFY261" s="187"/>
      <c r="RFZ261" s="187"/>
      <c r="RGA261" s="187"/>
      <c r="RGB261" s="187"/>
      <c r="RGC261" s="187"/>
      <c r="RGD261" s="187"/>
      <c r="RGE261" s="187"/>
      <c r="RGF261" s="187"/>
      <c r="RGG261" s="187"/>
      <c r="RGH261" s="187"/>
      <c r="RGI261" s="187"/>
      <c r="RGJ261" s="187"/>
      <c r="RGK261" s="187"/>
      <c r="RGL261" s="187"/>
      <c r="RGM261" s="187"/>
      <c r="RGN261" s="187"/>
      <c r="RGO261" s="187"/>
      <c r="RGP261" s="187"/>
      <c r="RGQ261" s="187"/>
      <c r="RGR261" s="187"/>
      <c r="RGS261" s="187"/>
      <c r="RGT261" s="187"/>
      <c r="RGU261" s="187"/>
      <c r="RGV261" s="187"/>
      <c r="RGW261" s="187"/>
      <c r="RGX261" s="187"/>
      <c r="RGY261" s="187"/>
      <c r="RGZ261" s="187"/>
      <c r="RHA261" s="187"/>
      <c r="RHB261" s="187"/>
      <c r="RHC261" s="187"/>
      <c r="RHD261" s="187"/>
      <c r="RHE261" s="187"/>
      <c r="RHF261" s="187"/>
      <c r="RHG261" s="187"/>
      <c r="RHH261" s="187"/>
      <c r="RHI261" s="187"/>
      <c r="RHJ261" s="187"/>
      <c r="RHK261" s="187"/>
      <c r="RHL261" s="187"/>
      <c r="RHM261" s="187"/>
      <c r="RHN261" s="187"/>
      <c r="RHO261" s="187"/>
      <c r="RHP261" s="187"/>
      <c r="RHQ261" s="187"/>
      <c r="RHR261" s="187"/>
      <c r="RHS261" s="187"/>
      <c r="RHT261" s="187"/>
      <c r="RHU261" s="187"/>
      <c r="RHV261" s="187"/>
      <c r="RHW261" s="187"/>
      <c r="RHX261" s="187"/>
      <c r="RHY261" s="187"/>
      <c r="RHZ261" s="187"/>
      <c r="RIA261" s="187"/>
      <c r="RIB261" s="187"/>
      <c r="RIC261" s="187"/>
      <c r="RID261" s="187"/>
      <c r="RIE261" s="187"/>
      <c r="RIF261" s="187"/>
      <c r="RIG261" s="187"/>
      <c r="RIH261" s="187"/>
      <c r="RII261" s="187"/>
      <c r="RIJ261" s="187"/>
      <c r="RIK261" s="187"/>
      <c r="RIL261" s="187"/>
      <c r="RIM261" s="187"/>
      <c r="RIN261" s="187"/>
      <c r="RIO261" s="187"/>
      <c r="RIP261" s="187"/>
      <c r="RIQ261" s="187"/>
      <c r="RIR261" s="187"/>
      <c r="RIS261" s="187"/>
      <c r="RIT261" s="187"/>
      <c r="RIU261" s="187"/>
      <c r="RIV261" s="187"/>
      <c r="RIW261" s="187"/>
      <c r="RIX261" s="187"/>
      <c r="RIY261" s="187"/>
      <c r="RIZ261" s="187"/>
      <c r="RJA261" s="187"/>
      <c r="RJB261" s="187"/>
      <c r="RJC261" s="187"/>
      <c r="RJD261" s="187"/>
      <c r="RJE261" s="187"/>
      <c r="RJF261" s="187"/>
      <c r="RJG261" s="187"/>
      <c r="RJH261" s="187"/>
      <c r="RJI261" s="187"/>
      <c r="RJJ261" s="187"/>
      <c r="RJK261" s="187"/>
      <c r="RJL261" s="187"/>
      <c r="RJM261" s="187"/>
      <c r="RJN261" s="187"/>
      <c r="RJO261" s="187"/>
      <c r="RJP261" s="187"/>
      <c r="RJQ261" s="187"/>
      <c r="RJR261" s="187"/>
      <c r="RJS261" s="187"/>
      <c r="RJT261" s="187"/>
      <c r="RJU261" s="187"/>
      <c r="RJV261" s="187"/>
      <c r="RJW261" s="187"/>
      <c r="RJX261" s="187"/>
      <c r="RJY261" s="187"/>
      <c r="RJZ261" s="187"/>
      <c r="RKA261" s="187"/>
      <c r="RKB261" s="187"/>
      <c r="RKC261" s="187"/>
      <c r="RKD261" s="187"/>
      <c r="RKE261" s="187"/>
      <c r="RKF261" s="187"/>
      <c r="RKG261" s="187"/>
      <c r="RKH261" s="187"/>
      <c r="RKI261" s="187"/>
      <c r="RKJ261" s="187"/>
      <c r="RKK261" s="187"/>
      <c r="RKL261" s="187"/>
      <c r="RKM261" s="187"/>
      <c r="RKN261" s="187"/>
      <c r="RKO261" s="187"/>
      <c r="RKP261" s="187"/>
      <c r="RKQ261" s="187"/>
      <c r="RKR261" s="187"/>
      <c r="RKS261" s="187"/>
      <c r="RKT261" s="187"/>
      <c r="RKU261" s="187"/>
      <c r="RKV261" s="187"/>
      <c r="RKW261" s="187"/>
      <c r="RKX261" s="187"/>
      <c r="RKY261" s="187"/>
      <c r="RKZ261" s="187"/>
      <c r="RLA261" s="187"/>
      <c r="RLB261" s="187"/>
      <c r="RLC261" s="187"/>
      <c r="RLD261" s="187"/>
      <c r="RLE261" s="187"/>
      <c r="RLF261" s="187"/>
      <c r="RLG261" s="187"/>
      <c r="RLH261" s="187"/>
      <c r="RLI261" s="187"/>
      <c r="RLJ261" s="187"/>
      <c r="RLK261" s="187"/>
      <c r="RLL261" s="187"/>
      <c r="RLM261" s="187"/>
      <c r="RLN261" s="187"/>
      <c r="RLO261" s="187"/>
      <c r="RLP261" s="187"/>
      <c r="RLQ261" s="187"/>
      <c r="RLR261" s="187"/>
      <c r="RLS261" s="187"/>
      <c r="RLT261" s="187"/>
      <c r="RLU261" s="187"/>
      <c r="RLV261" s="187"/>
      <c r="RLW261" s="187"/>
      <c r="RLX261" s="187"/>
      <c r="RLY261" s="187"/>
      <c r="RLZ261" s="187"/>
      <c r="RMA261" s="187"/>
      <c r="RMB261" s="187"/>
      <c r="RMC261" s="187"/>
      <c r="RMD261" s="187"/>
      <c r="RME261" s="187"/>
      <c r="RMF261" s="187"/>
      <c r="RMG261" s="187"/>
      <c r="RMH261" s="187"/>
      <c r="RMI261" s="187"/>
      <c r="RMJ261" s="187"/>
      <c r="RMK261" s="187"/>
      <c r="RML261" s="187"/>
      <c r="RMM261" s="187"/>
      <c r="RMN261" s="187"/>
      <c r="RMO261" s="187"/>
      <c r="RMP261" s="187"/>
      <c r="RMQ261" s="187"/>
      <c r="RMR261" s="187"/>
      <c r="RMS261" s="187"/>
      <c r="RMT261" s="187"/>
      <c r="RMU261" s="187"/>
      <c r="RMV261" s="187"/>
      <c r="RMW261" s="187"/>
      <c r="RMX261" s="187"/>
      <c r="RMY261" s="187"/>
      <c r="RMZ261" s="187"/>
      <c r="RNA261" s="187"/>
      <c r="RNB261" s="187"/>
      <c r="RNC261" s="187"/>
      <c r="RND261" s="187"/>
      <c r="RNE261" s="187"/>
      <c r="RNF261" s="187"/>
      <c r="RNG261" s="187"/>
      <c r="RNH261" s="187"/>
      <c r="RNI261" s="187"/>
      <c r="RNJ261" s="187"/>
      <c r="RNK261" s="187"/>
      <c r="RNL261" s="187"/>
      <c r="RNM261" s="187"/>
      <c r="RNN261" s="187"/>
      <c r="RNO261" s="187"/>
      <c r="RNP261" s="187"/>
      <c r="RNQ261" s="187"/>
      <c r="RNR261" s="187"/>
      <c r="RNS261" s="187"/>
      <c r="RNT261" s="187"/>
      <c r="RNU261" s="187"/>
      <c r="RNV261" s="187"/>
      <c r="RNW261" s="187"/>
      <c r="RNX261" s="187"/>
      <c r="RNY261" s="187"/>
      <c r="RNZ261" s="187"/>
      <c r="ROA261" s="187"/>
      <c r="ROB261" s="187"/>
      <c r="ROC261" s="187"/>
      <c r="ROD261" s="187"/>
      <c r="ROE261" s="187"/>
      <c r="ROF261" s="187"/>
      <c r="ROG261" s="187"/>
      <c r="ROH261" s="187"/>
      <c r="ROI261" s="187"/>
      <c r="ROJ261" s="187"/>
      <c r="ROK261" s="187"/>
      <c r="ROL261" s="187"/>
      <c r="ROM261" s="187"/>
      <c r="RON261" s="187"/>
      <c r="ROO261" s="187"/>
      <c r="ROP261" s="187"/>
      <c r="ROQ261" s="187"/>
      <c r="ROR261" s="187"/>
      <c r="ROS261" s="187"/>
      <c r="ROT261" s="187"/>
      <c r="ROU261" s="187"/>
      <c r="ROV261" s="187"/>
      <c r="ROW261" s="187"/>
      <c r="ROX261" s="187"/>
      <c r="ROY261" s="187"/>
      <c r="ROZ261" s="187"/>
      <c r="RPA261" s="187"/>
      <c r="RPB261" s="187"/>
      <c r="RPC261" s="187"/>
      <c r="RPD261" s="187"/>
      <c r="RPE261" s="187"/>
      <c r="RPF261" s="187"/>
      <c r="RPG261" s="187"/>
      <c r="RPH261" s="187"/>
      <c r="RPI261" s="187"/>
      <c r="RPJ261" s="187"/>
      <c r="RPK261" s="187"/>
      <c r="RPL261" s="187"/>
      <c r="RPM261" s="187"/>
      <c r="RPN261" s="187"/>
      <c r="RPO261" s="187"/>
      <c r="RPP261" s="187"/>
      <c r="RPQ261" s="187"/>
      <c r="RPR261" s="187"/>
      <c r="RPS261" s="187"/>
      <c r="RPT261" s="187"/>
      <c r="RPU261" s="187"/>
      <c r="RPV261" s="187"/>
      <c r="RPW261" s="187"/>
      <c r="RPX261" s="187"/>
      <c r="RPY261" s="187"/>
      <c r="RPZ261" s="187"/>
      <c r="RQA261" s="187"/>
      <c r="RQB261" s="187"/>
      <c r="RQC261" s="187"/>
      <c r="RQD261" s="187"/>
      <c r="RQE261" s="187"/>
      <c r="RQF261" s="187"/>
      <c r="RQG261" s="187"/>
      <c r="RQH261" s="187"/>
      <c r="RQI261" s="187"/>
      <c r="RQJ261" s="187"/>
      <c r="RQK261" s="187"/>
      <c r="RQL261" s="187"/>
      <c r="RQM261" s="187"/>
      <c r="RQN261" s="187"/>
      <c r="RQO261" s="187"/>
      <c r="RQP261" s="187"/>
      <c r="RQQ261" s="187"/>
      <c r="RQR261" s="187"/>
      <c r="RQS261" s="187"/>
      <c r="RQT261" s="187"/>
      <c r="RQU261" s="187"/>
      <c r="RQV261" s="187"/>
      <c r="RQW261" s="187"/>
      <c r="RQX261" s="187"/>
      <c r="RQY261" s="187"/>
      <c r="RQZ261" s="187"/>
      <c r="RRA261" s="187"/>
      <c r="RRB261" s="187"/>
      <c r="RRC261" s="187"/>
      <c r="RRD261" s="187"/>
      <c r="RRE261" s="187"/>
      <c r="RRF261" s="187"/>
      <c r="RRG261" s="187"/>
      <c r="RRH261" s="187"/>
      <c r="RRI261" s="187"/>
      <c r="RRJ261" s="187"/>
      <c r="RRK261" s="187"/>
      <c r="RRL261" s="187"/>
      <c r="RRM261" s="187"/>
      <c r="RRN261" s="187"/>
      <c r="RRO261" s="187"/>
      <c r="RRP261" s="187"/>
      <c r="RRQ261" s="187"/>
      <c r="RRR261" s="187"/>
      <c r="RRS261" s="187"/>
      <c r="RRT261" s="187"/>
      <c r="RRU261" s="187"/>
      <c r="RRV261" s="187"/>
      <c r="RRW261" s="187"/>
      <c r="RRX261" s="187"/>
      <c r="RRY261" s="187"/>
      <c r="RRZ261" s="187"/>
      <c r="RSA261" s="187"/>
      <c r="RSB261" s="187"/>
      <c r="RSC261" s="187"/>
      <c r="RSD261" s="187"/>
      <c r="RSE261" s="187"/>
      <c r="RSF261" s="187"/>
      <c r="RSG261" s="187"/>
      <c r="RSH261" s="187"/>
      <c r="RSI261" s="187"/>
      <c r="RSJ261" s="187"/>
      <c r="RSK261" s="187"/>
      <c r="RSL261" s="187"/>
      <c r="RSM261" s="187"/>
      <c r="RSN261" s="187"/>
      <c r="RSO261" s="187"/>
      <c r="RSP261" s="187"/>
      <c r="RSQ261" s="187"/>
      <c r="RSR261" s="187"/>
      <c r="RSS261" s="187"/>
      <c r="RST261" s="187"/>
      <c r="RSU261" s="187"/>
      <c r="RSV261" s="187"/>
      <c r="RSW261" s="187"/>
      <c r="RSX261" s="187"/>
      <c r="RSY261" s="187"/>
      <c r="RSZ261" s="187"/>
      <c r="RTA261" s="187"/>
      <c r="RTB261" s="187"/>
      <c r="RTC261" s="187"/>
      <c r="RTD261" s="187"/>
      <c r="RTE261" s="187"/>
      <c r="RTF261" s="187"/>
      <c r="RTG261" s="187"/>
      <c r="RTH261" s="187"/>
      <c r="RTI261" s="187"/>
      <c r="RTJ261" s="187"/>
      <c r="RTK261" s="187"/>
      <c r="RTL261" s="187"/>
      <c r="RTM261" s="187"/>
      <c r="RTN261" s="187"/>
      <c r="RTO261" s="187"/>
      <c r="RTP261" s="187"/>
      <c r="RTQ261" s="187"/>
      <c r="RTR261" s="187"/>
      <c r="RTS261" s="187"/>
      <c r="RTT261" s="187"/>
      <c r="RTU261" s="187"/>
      <c r="RTV261" s="187"/>
      <c r="RTW261" s="187"/>
      <c r="RTX261" s="187"/>
      <c r="RTY261" s="187"/>
      <c r="RTZ261" s="187"/>
      <c r="RUA261" s="187"/>
      <c r="RUB261" s="187"/>
      <c r="RUC261" s="187"/>
      <c r="RUD261" s="187"/>
      <c r="RUE261" s="187"/>
      <c r="RUF261" s="187"/>
      <c r="RUG261" s="187"/>
      <c r="RUH261" s="187"/>
      <c r="RUI261" s="187"/>
      <c r="RUJ261" s="187"/>
      <c r="RUK261" s="187"/>
      <c r="RUL261" s="187"/>
      <c r="RUM261" s="187"/>
      <c r="RUN261" s="187"/>
      <c r="RUO261" s="187"/>
      <c r="RUP261" s="187"/>
      <c r="RUQ261" s="187"/>
      <c r="RUR261" s="187"/>
      <c r="RUS261" s="187"/>
      <c r="RUT261" s="187"/>
      <c r="RUU261" s="187"/>
      <c r="RUV261" s="187"/>
      <c r="RUW261" s="187"/>
      <c r="RUX261" s="187"/>
      <c r="RUY261" s="187"/>
      <c r="RUZ261" s="187"/>
      <c r="RVA261" s="187"/>
      <c r="RVB261" s="187"/>
      <c r="RVC261" s="187"/>
      <c r="RVD261" s="187"/>
      <c r="RVE261" s="187"/>
      <c r="RVF261" s="187"/>
      <c r="RVG261" s="187"/>
      <c r="RVH261" s="187"/>
      <c r="RVI261" s="187"/>
      <c r="RVJ261" s="187"/>
      <c r="RVK261" s="187"/>
      <c r="RVL261" s="187"/>
      <c r="RVM261" s="187"/>
      <c r="RVN261" s="187"/>
      <c r="RVO261" s="187"/>
      <c r="RVP261" s="187"/>
      <c r="RVQ261" s="187"/>
      <c r="RVR261" s="187"/>
      <c r="RVS261" s="187"/>
      <c r="RVT261" s="187"/>
      <c r="RVU261" s="187"/>
      <c r="RVV261" s="187"/>
      <c r="RVW261" s="187"/>
      <c r="RVX261" s="187"/>
      <c r="RVY261" s="187"/>
      <c r="RVZ261" s="187"/>
      <c r="RWA261" s="187"/>
      <c r="RWB261" s="187"/>
      <c r="RWC261" s="187"/>
      <c r="RWD261" s="187"/>
      <c r="RWE261" s="187"/>
      <c r="RWF261" s="187"/>
      <c r="RWG261" s="187"/>
      <c r="RWH261" s="187"/>
      <c r="RWI261" s="187"/>
      <c r="RWJ261" s="187"/>
      <c r="RWK261" s="187"/>
      <c r="RWL261" s="187"/>
      <c r="RWM261" s="187"/>
      <c r="RWN261" s="187"/>
      <c r="RWO261" s="187"/>
      <c r="RWP261" s="187"/>
      <c r="RWQ261" s="187"/>
      <c r="RWR261" s="187"/>
      <c r="RWS261" s="187"/>
      <c r="RWT261" s="187"/>
      <c r="RWU261" s="187"/>
      <c r="RWV261" s="187"/>
      <c r="RWW261" s="187"/>
      <c r="RWX261" s="187"/>
      <c r="RWY261" s="187"/>
      <c r="RWZ261" s="187"/>
      <c r="RXA261" s="187"/>
      <c r="RXB261" s="187"/>
      <c r="RXC261" s="187"/>
      <c r="RXD261" s="187"/>
      <c r="RXE261" s="187"/>
      <c r="RXF261" s="187"/>
      <c r="RXG261" s="187"/>
      <c r="RXH261" s="187"/>
      <c r="RXI261" s="187"/>
      <c r="RXJ261" s="187"/>
      <c r="RXK261" s="187"/>
      <c r="RXL261" s="187"/>
      <c r="RXM261" s="187"/>
      <c r="RXN261" s="187"/>
      <c r="RXO261" s="187"/>
      <c r="RXP261" s="187"/>
      <c r="RXQ261" s="187"/>
      <c r="RXR261" s="187"/>
      <c r="RXS261" s="187"/>
      <c r="RXT261" s="187"/>
      <c r="RXU261" s="187"/>
      <c r="RXV261" s="187"/>
      <c r="RXW261" s="187"/>
      <c r="RXX261" s="187"/>
      <c r="RXY261" s="187"/>
      <c r="RXZ261" s="187"/>
      <c r="RYA261" s="187"/>
      <c r="RYB261" s="187"/>
      <c r="RYC261" s="187"/>
      <c r="RYD261" s="187"/>
      <c r="RYE261" s="187"/>
      <c r="RYF261" s="187"/>
      <c r="RYG261" s="187"/>
      <c r="RYH261" s="187"/>
      <c r="RYI261" s="187"/>
      <c r="RYJ261" s="187"/>
      <c r="RYK261" s="187"/>
      <c r="RYL261" s="187"/>
      <c r="RYM261" s="187"/>
      <c r="RYN261" s="187"/>
      <c r="RYO261" s="187"/>
      <c r="RYP261" s="187"/>
      <c r="RYQ261" s="187"/>
      <c r="RYR261" s="187"/>
      <c r="RYS261" s="187"/>
      <c r="RYT261" s="187"/>
      <c r="RYU261" s="187"/>
      <c r="RYV261" s="187"/>
      <c r="RYW261" s="187"/>
      <c r="RYX261" s="187"/>
      <c r="RYY261" s="187"/>
      <c r="RYZ261" s="187"/>
      <c r="RZA261" s="187"/>
      <c r="RZB261" s="187"/>
      <c r="RZC261" s="187"/>
      <c r="RZD261" s="187"/>
      <c r="RZE261" s="187"/>
      <c r="RZF261" s="187"/>
      <c r="RZG261" s="187"/>
      <c r="RZH261" s="187"/>
      <c r="RZI261" s="187"/>
      <c r="RZJ261" s="187"/>
      <c r="RZK261" s="187"/>
      <c r="RZL261" s="187"/>
      <c r="RZM261" s="187"/>
      <c r="RZN261" s="187"/>
      <c r="RZO261" s="187"/>
      <c r="RZP261" s="187"/>
      <c r="RZQ261" s="187"/>
      <c r="RZR261" s="187"/>
      <c r="RZS261" s="187"/>
      <c r="RZT261" s="187"/>
      <c r="RZU261" s="187"/>
      <c r="RZV261" s="187"/>
      <c r="RZW261" s="187"/>
      <c r="RZX261" s="187"/>
      <c r="RZY261" s="187"/>
      <c r="RZZ261" s="187"/>
      <c r="SAA261" s="187"/>
      <c r="SAB261" s="187"/>
      <c r="SAC261" s="187"/>
      <c r="SAD261" s="187"/>
      <c r="SAE261" s="187"/>
      <c r="SAF261" s="187"/>
      <c r="SAG261" s="187"/>
      <c r="SAH261" s="187"/>
      <c r="SAI261" s="187"/>
      <c r="SAJ261" s="187"/>
      <c r="SAK261" s="187"/>
      <c r="SAL261" s="187"/>
      <c r="SAM261" s="187"/>
      <c r="SAN261" s="187"/>
      <c r="SAO261" s="187"/>
      <c r="SAP261" s="187"/>
      <c r="SAQ261" s="187"/>
      <c r="SAR261" s="187"/>
      <c r="SAS261" s="187"/>
      <c r="SAT261" s="187"/>
      <c r="SAU261" s="187"/>
      <c r="SAV261" s="187"/>
      <c r="SAW261" s="187"/>
      <c r="SAX261" s="187"/>
      <c r="SAY261" s="187"/>
      <c r="SAZ261" s="187"/>
      <c r="SBA261" s="187"/>
      <c r="SBB261" s="187"/>
      <c r="SBC261" s="187"/>
      <c r="SBD261" s="187"/>
      <c r="SBE261" s="187"/>
      <c r="SBF261" s="187"/>
      <c r="SBG261" s="187"/>
      <c r="SBH261" s="187"/>
      <c r="SBI261" s="187"/>
      <c r="SBJ261" s="187"/>
      <c r="SBK261" s="187"/>
      <c r="SBL261" s="187"/>
      <c r="SBM261" s="187"/>
      <c r="SBN261" s="187"/>
      <c r="SBO261" s="187"/>
      <c r="SBP261" s="187"/>
      <c r="SBQ261" s="187"/>
      <c r="SBR261" s="187"/>
      <c r="SBS261" s="187"/>
      <c r="SBT261" s="187"/>
      <c r="SBU261" s="187"/>
      <c r="SBV261" s="187"/>
      <c r="SBW261" s="187"/>
      <c r="SBX261" s="187"/>
      <c r="SBY261" s="187"/>
      <c r="SBZ261" s="187"/>
      <c r="SCA261" s="187"/>
      <c r="SCB261" s="187"/>
      <c r="SCC261" s="187"/>
      <c r="SCD261" s="187"/>
      <c r="SCE261" s="187"/>
      <c r="SCF261" s="187"/>
      <c r="SCG261" s="187"/>
      <c r="SCH261" s="187"/>
      <c r="SCI261" s="187"/>
      <c r="SCJ261" s="187"/>
      <c r="SCK261" s="187"/>
      <c r="SCL261" s="187"/>
      <c r="SCM261" s="187"/>
      <c r="SCN261" s="187"/>
      <c r="SCO261" s="187"/>
      <c r="SCP261" s="187"/>
      <c r="SCQ261" s="187"/>
      <c r="SCR261" s="187"/>
      <c r="SCS261" s="187"/>
      <c r="SCT261" s="187"/>
      <c r="SCU261" s="187"/>
      <c r="SCV261" s="187"/>
      <c r="SCW261" s="187"/>
      <c r="SCX261" s="187"/>
      <c r="SCY261" s="187"/>
      <c r="SCZ261" s="187"/>
      <c r="SDA261" s="187"/>
      <c r="SDB261" s="187"/>
      <c r="SDC261" s="187"/>
      <c r="SDD261" s="187"/>
      <c r="SDE261" s="187"/>
      <c r="SDF261" s="187"/>
      <c r="SDG261" s="187"/>
      <c r="SDH261" s="187"/>
      <c r="SDI261" s="187"/>
      <c r="SDJ261" s="187"/>
      <c r="SDK261" s="187"/>
      <c r="SDL261" s="187"/>
      <c r="SDM261" s="187"/>
      <c r="SDN261" s="187"/>
      <c r="SDO261" s="187"/>
      <c r="SDP261" s="187"/>
      <c r="SDQ261" s="187"/>
      <c r="SDR261" s="187"/>
      <c r="SDS261" s="187"/>
      <c r="SDT261" s="187"/>
      <c r="SDU261" s="187"/>
      <c r="SDV261" s="187"/>
      <c r="SDW261" s="187"/>
      <c r="SDX261" s="187"/>
      <c r="SDY261" s="187"/>
      <c r="SDZ261" s="187"/>
      <c r="SEA261" s="187"/>
      <c r="SEB261" s="187"/>
      <c r="SEC261" s="187"/>
      <c r="SED261" s="187"/>
      <c r="SEE261" s="187"/>
      <c r="SEF261" s="187"/>
      <c r="SEG261" s="187"/>
      <c r="SEH261" s="187"/>
      <c r="SEI261" s="187"/>
      <c r="SEJ261" s="187"/>
      <c r="SEK261" s="187"/>
      <c r="SEL261" s="187"/>
      <c r="SEM261" s="187"/>
      <c r="SEN261" s="187"/>
      <c r="SEO261" s="187"/>
      <c r="SEP261" s="187"/>
      <c r="SEQ261" s="187"/>
      <c r="SER261" s="187"/>
      <c r="SES261" s="187"/>
      <c r="SET261" s="187"/>
      <c r="SEU261" s="187"/>
      <c r="SEV261" s="187"/>
      <c r="SEW261" s="187"/>
      <c r="SEX261" s="187"/>
      <c r="SEY261" s="187"/>
      <c r="SEZ261" s="187"/>
      <c r="SFA261" s="187"/>
      <c r="SFB261" s="187"/>
      <c r="SFC261" s="187"/>
      <c r="SFD261" s="187"/>
      <c r="SFE261" s="187"/>
      <c r="SFF261" s="187"/>
      <c r="SFG261" s="187"/>
      <c r="SFH261" s="187"/>
      <c r="SFI261" s="187"/>
      <c r="SFJ261" s="187"/>
      <c r="SFK261" s="187"/>
      <c r="SFL261" s="187"/>
      <c r="SFM261" s="187"/>
      <c r="SFN261" s="187"/>
      <c r="SFO261" s="187"/>
      <c r="SFP261" s="187"/>
      <c r="SFQ261" s="187"/>
      <c r="SFR261" s="187"/>
      <c r="SFS261" s="187"/>
      <c r="SFT261" s="187"/>
      <c r="SFU261" s="187"/>
      <c r="SFV261" s="187"/>
      <c r="SFW261" s="187"/>
      <c r="SFX261" s="187"/>
      <c r="SFY261" s="187"/>
      <c r="SFZ261" s="187"/>
      <c r="SGA261" s="187"/>
      <c r="SGB261" s="187"/>
      <c r="SGC261" s="187"/>
      <c r="SGD261" s="187"/>
      <c r="SGE261" s="187"/>
      <c r="SGF261" s="187"/>
      <c r="SGG261" s="187"/>
      <c r="SGH261" s="187"/>
      <c r="SGI261" s="187"/>
      <c r="SGJ261" s="187"/>
      <c r="SGK261" s="187"/>
      <c r="SGL261" s="187"/>
      <c r="SGM261" s="187"/>
      <c r="SGN261" s="187"/>
      <c r="SGO261" s="187"/>
      <c r="SGP261" s="187"/>
      <c r="SGQ261" s="187"/>
      <c r="SGR261" s="187"/>
      <c r="SGS261" s="187"/>
      <c r="SGT261" s="187"/>
      <c r="SGU261" s="187"/>
      <c r="SGV261" s="187"/>
      <c r="SGW261" s="187"/>
      <c r="SGX261" s="187"/>
      <c r="SGY261" s="187"/>
      <c r="SGZ261" s="187"/>
      <c r="SHA261" s="187"/>
      <c r="SHB261" s="187"/>
      <c r="SHC261" s="187"/>
      <c r="SHD261" s="187"/>
      <c r="SHE261" s="187"/>
      <c r="SHF261" s="187"/>
      <c r="SHG261" s="187"/>
      <c r="SHH261" s="187"/>
      <c r="SHI261" s="187"/>
      <c r="SHJ261" s="187"/>
      <c r="SHK261" s="187"/>
      <c r="SHL261" s="187"/>
      <c r="SHM261" s="187"/>
      <c r="SHN261" s="187"/>
      <c r="SHO261" s="187"/>
      <c r="SHP261" s="187"/>
      <c r="SHQ261" s="187"/>
      <c r="SHR261" s="187"/>
      <c r="SHS261" s="187"/>
      <c r="SHT261" s="187"/>
      <c r="SHU261" s="187"/>
      <c r="SHV261" s="187"/>
      <c r="SHW261" s="187"/>
      <c r="SHX261" s="187"/>
      <c r="SHY261" s="187"/>
      <c r="SHZ261" s="187"/>
      <c r="SIA261" s="187"/>
      <c r="SIB261" s="187"/>
      <c r="SIC261" s="187"/>
      <c r="SID261" s="187"/>
      <c r="SIE261" s="187"/>
      <c r="SIF261" s="187"/>
      <c r="SIG261" s="187"/>
      <c r="SIH261" s="187"/>
      <c r="SII261" s="187"/>
      <c r="SIJ261" s="187"/>
      <c r="SIK261" s="187"/>
      <c r="SIL261" s="187"/>
      <c r="SIM261" s="187"/>
      <c r="SIN261" s="187"/>
      <c r="SIO261" s="187"/>
      <c r="SIP261" s="187"/>
      <c r="SIQ261" s="187"/>
      <c r="SIR261" s="187"/>
      <c r="SIS261" s="187"/>
      <c r="SIT261" s="187"/>
      <c r="SIU261" s="187"/>
      <c r="SIV261" s="187"/>
      <c r="SIW261" s="187"/>
      <c r="SIX261" s="187"/>
      <c r="SIY261" s="187"/>
      <c r="SIZ261" s="187"/>
      <c r="SJA261" s="187"/>
      <c r="SJB261" s="187"/>
      <c r="SJC261" s="187"/>
      <c r="SJD261" s="187"/>
      <c r="SJE261" s="187"/>
      <c r="SJF261" s="187"/>
      <c r="SJG261" s="187"/>
      <c r="SJH261" s="187"/>
      <c r="SJI261" s="187"/>
      <c r="SJJ261" s="187"/>
      <c r="SJK261" s="187"/>
      <c r="SJL261" s="187"/>
      <c r="SJM261" s="187"/>
      <c r="SJN261" s="187"/>
      <c r="SJO261" s="187"/>
      <c r="SJP261" s="187"/>
      <c r="SJQ261" s="187"/>
      <c r="SJR261" s="187"/>
      <c r="SJS261" s="187"/>
      <c r="SJT261" s="187"/>
      <c r="SJU261" s="187"/>
      <c r="SJV261" s="187"/>
      <c r="SJW261" s="187"/>
      <c r="SJX261" s="187"/>
      <c r="SJY261" s="187"/>
      <c r="SJZ261" s="187"/>
      <c r="SKA261" s="187"/>
      <c r="SKB261" s="187"/>
      <c r="SKC261" s="187"/>
      <c r="SKD261" s="187"/>
      <c r="SKE261" s="187"/>
      <c r="SKF261" s="187"/>
      <c r="SKG261" s="187"/>
      <c r="SKH261" s="187"/>
      <c r="SKI261" s="187"/>
      <c r="SKJ261" s="187"/>
      <c r="SKK261" s="187"/>
      <c r="SKL261" s="187"/>
      <c r="SKM261" s="187"/>
      <c r="SKN261" s="187"/>
      <c r="SKO261" s="187"/>
      <c r="SKP261" s="187"/>
      <c r="SKQ261" s="187"/>
      <c r="SKR261" s="187"/>
      <c r="SKS261" s="187"/>
      <c r="SKT261" s="187"/>
      <c r="SKU261" s="187"/>
      <c r="SKV261" s="187"/>
      <c r="SKW261" s="187"/>
      <c r="SKX261" s="187"/>
      <c r="SKY261" s="187"/>
      <c r="SKZ261" s="187"/>
      <c r="SLA261" s="187"/>
      <c r="SLB261" s="187"/>
      <c r="SLC261" s="187"/>
      <c r="SLD261" s="187"/>
      <c r="SLE261" s="187"/>
      <c r="SLF261" s="187"/>
      <c r="SLG261" s="187"/>
      <c r="SLH261" s="187"/>
      <c r="SLI261" s="187"/>
      <c r="SLJ261" s="187"/>
      <c r="SLK261" s="187"/>
      <c r="SLL261" s="187"/>
      <c r="SLM261" s="187"/>
      <c r="SLN261" s="187"/>
      <c r="SLO261" s="187"/>
      <c r="SLP261" s="187"/>
      <c r="SLQ261" s="187"/>
      <c r="SLR261" s="187"/>
      <c r="SLS261" s="187"/>
      <c r="SLT261" s="187"/>
      <c r="SLU261" s="187"/>
      <c r="SLV261" s="187"/>
      <c r="SLW261" s="187"/>
      <c r="SLX261" s="187"/>
      <c r="SLY261" s="187"/>
      <c r="SLZ261" s="187"/>
      <c r="SMA261" s="187"/>
      <c r="SMB261" s="187"/>
      <c r="SMC261" s="187"/>
      <c r="SMD261" s="187"/>
      <c r="SME261" s="187"/>
      <c r="SMF261" s="187"/>
      <c r="SMG261" s="187"/>
      <c r="SMH261" s="187"/>
      <c r="SMI261" s="187"/>
      <c r="SMJ261" s="187"/>
      <c r="SMK261" s="187"/>
      <c r="SML261" s="187"/>
      <c r="SMM261" s="187"/>
      <c r="SMN261" s="187"/>
      <c r="SMO261" s="187"/>
      <c r="SMP261" s="187"/>
      <c r="SMQ261" s="187"/>
      <c r="SMR261" s="187"/>
      <c r="SMS261" s="187"/>
      <c r="SMT261" s="187"/>
      <c r="SMU261" s="187"/>
      <c r="SMV261" s="187"/>
      <c r="SMW261" s="187"/>
      <c r="SMX261" s="187"/>
      <c r="SMY261" s="187"/>
      <c r="SMZ261" s="187"/>
      <c r="SNA261" s="187"/>
      <c r="SNB261" s="187"/>
      <c r="SNC261" s="187"/>
      <c r="SND261" s="187"/>
      <c r="SNE261" s="187"/>
      <c r="SNF261" s="187"/>
      <c r="SNG261" s="187"/>
      <c r="SNH261" s="187"/>
      <c r="SNI261" s="187"/>
      <c r="SNJ261" s="187"/>
      <c r="SNK261" s="187"/>
      <c r="SNL261" s="187"/>
      <c r="SNM261" s="187"/>
      <c r="SNN261" s="187"/>
      <c r="SNO261" s="187"/>
      <c r="SNP261" s="187"/>
      <c r="SNQ261" s="187"/>
      <c r="SNR261" s="187"/>
      <c r="SNS261" s="187"/>
      <c r="SNT261" s="187"/>
      <c r="SNU261" s="187"/>
      <c r="SNV261" s="187"/>
      <c r="SNW261" s="187"/>
      <c r="SNX261" s="187"/>
      <c r="SNY261" s="187"/>
      <c r="SNZ261" s="187"/>
      <c r="SOA261" s="187"/>
      <c r="SOB261" s="187"/>
      <c r="SOC261" s="187"/>
      <c r="SOD261" s="187"/>
      <c r="SOE261" s="187"/>
      <c r="SOF261" s="187"/>
      <c r="SOG261" s="187"/>
      <c r="SOH261" s="187"/>
      <c r="SOI261" s="187"/>
      <c r="SOJ261" s="187"/>
      <c r="SOK261" s="187"/>
      <c r="SOL261" s="187"/>
      <c r="SOM261" s="187"/>
      <c r="SON261" s="187"/>
      <c r="SOO261" s="187"/>
      <c r="SOP261" s="187"/>
      <c r="SOQ261" s="187"/>
      <c r="SOR261" s="187"/>
      <c r="SOS261" s="187"/>
      <c r="SOT261" s="187"/>
      <c r="SOU261" s="187"/>
      <c r="SOV261" s="187"/>
      <c r="SOW261" s="187"/>
      <c r="SOX261" s="187"/>
      <c r="SOY261" s="187"/>
      <c r="SOZ261" s="187"/>
      <c r="SPA261" s="187"/>
      <c r="SPB261" s="187"/>
      <c r="SPC261" s="187"/>
      <c r="SPD261" s="187"/>
      <c r="SPE261" s="187"/>
      <c r="SPF261" s="187"/>
      <c r="SPG261" s="187"/>
      <c r="SPH261" s="187"/>
      <c r="SPI261" s="187"/>
      <c r="SPJ261" s="187"/>
      <c r="SPK261" s="187"/>
      <c r="SPL261" s="187"/>
      <c r="SPM261" s="187"/>
      <c r="SPN261" s="187"/>
      <c r="SPO261" s="187"/>
      <c r="SPP261" s="187"/>
      <c r="SPQ261" s="187"/>
      <c r="SPR261" s="187"/>
      <c r="SPS261" s="187"/>
      <c r="SPT261" s="187"/>
      <c r="SPU261" s="187"/>
      <c r="SPV261" s="187"/>
      <c r="SPW261" s="187"/>
      <c r="SPX261" s="187"/>
      <c r="SPY261" s="187"/>
      <c r="SPZ261" s="187"/>
      <c r="SQA261" s="187"/>
      <c r="SQB261" s="187"/>
      <c r="SQC261" s="187"/>
      <c r="SQD261" s="187"/>
      <c r="SQE261" s="187"/>
      <c r="SQF261" s="187"/>
      <c r="SQG261" s="187"/>
      <c r="SQH261" s="187"/>
      <c r="SQI261" s="187"/>
      <c r="SQJ261" s="187"/>
      <c r="SQK261" s="187"/>
      <c r="SQL261" s="187"/>
      <c r="SQM261" s="187"/>
      <c r="SQN261" s="187"/>
      <c r="SQO261" s="187"/>
      <c r="SQP261" s="187"/>
      <c r="SQQ261" s="187"/>
      <c r="SQR261" s="187"/>
      <c r="SQS261" s="187"/>
      <c r="SQT261" s="187"/>
      <c r="SQU261" s="187"/>
      <c r="SQV261" s="187"/>
      <c r="SQW261" s="187"/>
      <c r="SQX261" s="187"/>
      <c r="SQY261" s="187"/>
      <c r="SQZ261" s="187"/>
      <c r="SRA261" s="187"/>
      <c r="SRB261" s="187"/>
      <c r="SRC261" s="187"/>
      <c r="SRD261" s="187"/>
      <c r="SRE261" s="187"/>
      <c r="SRF261" s="187"/>
      <c r="SRG261" s="187"/>
      <c r="SRH261" s="187"/>
      <c r="SRI261" s="187"/>
      <c r="SRJ261" s="187"/>
      <c r="SRK261" s="187"/>
      <c r="SRL261" s="187"/>
      <c r="SRM261" s="187"/>
      <c r="SRN261" s="187"/>
      <c r="SRO261" s="187"/>
      <c r="SRP261" s="187"/>
      <c r="SRQ261" s="187"/>
      <c r="SRR261" s="187"/>
      <c r="SRS261" s="187"/>
      <c r="SRT261" s="187"/>
      <c r="SRU261" s="187"/>
      <c r="SRV261" s="187"/>
      <c r="SRW261" s="187"/>
      <c r="SRX261" s="187"/>
      <c r="SRY261" s="187"/>
      <c r="SRZ261" s="187"/>
      <c r="SSA261" s="187"/>
      <c r="SSB261" s="187"/>
      <c r="SSC261" s="187"/>
      <c r="SSD261" s="187"/>
      <c r="SSE261" s="187"/>
      <c r="SSF261" s="187"/>
      <c r="SSG261" s="187"/>
      <c r="SSH261" s="187"/>
      <c r="SSI261" s="187"/>
      <c r="SSJ261" s="187"/>
      <c r="SSK261" s="187"/>
      <c r="SSL261" s="187"/>
      <c r="SSM261" s="187"/>
      <c r="SSN261" s="187"/>
      <c r="SSO261" s="187"/>
      <c r="SSP261" s="187"/>
      <c r="SSQ261" s="187"/>
      <c r="SSR261" s="187"/>
      <c r="SSS261" s="187"/>
      <c r="SST261" s="187"/>
      <c r="SSU261" s="187"/>
      <c r="SSV261" s="187"/>
      <c r="SSW261" s="187"/>
      <c r="SSX261" s="187"/>
      <c r="SSY261" s="187"/>
      <c r="SSZ261" s="187"/>
      <c r="STA261" s="187"/>
      <c r="STB261" s="187"/>
      <c r="STC261" s="187"/>
      <c r="STD261" s="187"/>
      <c r="STE261" s="187"/>
      <c r="STF261" s="187"/>
      <c r="STG261" s="187"/>
      <c r="STH261" s="187"/>
      <c r="STI261" s="187"/>
      <c r="STJ261" s="187"/>
      <c r="STK261" s="187"/>
      <c r="STL261" s="187"/>
      <c r="STM261" s="187"/>
      <c r="STN261" s="187"/>
      <c r="STO261" s="187"/>
      <c r="STP261" s="187"/>
      <c r="STQ261" s="187"/>
      <c r="STR261" s="187"/>
      <c r="STS261" s="187"/>
      <c r="STT261" s="187"/>
      <c r="STU261" s="187"/>
      <c r="STV261" s="187"/>
      <c r="STW261" s="187"/>
      <c r="STX261" s="187"/>
      <c r="STY261" s="187"/>
      <c r="STZ261" s="187"/>
      <c r="SUA261" s="187"/>
      <c r="SUB261" s="187"/>
      <c r="SUC261" s="187"/>
      <c r="SUD261" s="187"/>
      <c r="SUE261" s="187"/>
      <c r="SUF261" s="187"/>
      <c r="SUG261" s="187"/>
      <c r="SUH261" s="187"/>
      <c r="SUI261" s="187"/>
      <c r="SUJ261" s="187"/>
      <c r="SUK261" s="187"/>
      <c r="SUL261" s="187"/>
      <c r="SUM261" s="187"/>
      <c r="SUN261" s="187"/>
      <c r="SUO261" s="187"/>
      <c r="SUP261" s="187"/>
      <c r="SUQ261" s="187"/>
      <c r="SUR261" s="187"/>
      <c r="SUS261" s="187"/>
      <c r="SUT261" s="187"/>
      <c r="SUU261" s="187"/>
      <c r="SUV261" s="187"/>
      <c r="SUW261" s="187"/>
      <c r="SUX261" s="187"/>
      <c r="SUY261" s="187"/>
      <c r="SUZ261" s="187"/>
      <c r="SVA261" s="187"/>
      <c r="SVB261" s="187"/>
      <c r="SVC261" s="187"/>
      <c r="SVD261" s="187"/>
      <c r="SVE261" s="187"/>
      <c r="SVF261" s="187"/>
      <c r="SVG261" s="187"/>
      <c r="SVH261" s="187"/>
      <c r="SVI261" s="187"/>
      <c r="SVJ261" s="187"/>
      <c r="SVK261" s="187"/>
      <c r="SVL261" s="187"/>
      <c r="SVM261" s="187"/>
      <c r="SVN261" s="187"/>
      <c r="SVO261" s="187"/>
      <c r="SVP261" s="187"/>
      <c r="SVQ261" s="187"/>
      <c r="SVR261" s="187"/>
      <c r="SVS261" s="187"/>
      <c r="SVT261" s="187"/>
      <c r="SVU261" s="187"/>
      <c r="SVV261" s="187"/>
      <c r="SVW261" s="187"/>
      <c r="SVX261" s="187"/>
      <c r="SVY261" s="187"/>
      <c r="SVZ261" s="187"/>
      <c r="SWA261" s="187"/>
      <c r="SWB261" s="187"/>
      <c r="SWC261" s="187"/>
      <c r="SWD261" s="187"/>
      <c r="SWE261" s="187"/>
      <c r="SWF261" s="187"/>
      <c r="SWG261" s="187"/>
      <c r="SWH261" s="187"/>
      <c r="SWI261" s="187"/>
      <c r="SWJ261" s="187"/>
      <c r="SWK261" s="187"/>
      <c r="SWL261" s="187"/>
      <c r="SWM261" s="187"/>
      <c r="SWN261" s="187"/>
      <c r="SWO261" s="187"/>
      <c r="SWP261" s="187"/>
      <c r="SWQ261" s="187"/>
      <c r="SWR261" s="187"/>
      <c r="SWS261" s="187"/>
      <c r="SWT261" s="187"/>
      <c r="SWU261" s="187"/>
      <c r="SWV261" s="187"/>
      <c r="SWW261" s="187"/>
      <c r="SWX261" s="187"/>
      <c r="SWY261" s="187"/>
      <c r="SWZ261" s="187"/>
      <c r="SXA261" s="187"/>
      <c r="SXB261" s="187"/>
      <c r="SXC261" s="187"/>
      <c r="SXD261" s="187"/>
      <c r="SXE261" s="187"/>
      <c r="SXF261" s="187"/>
      <c r="SXG261" s="187"/>
      <c r="SXH261" s="187"/>
      <c r="SXI261" s="187"/>
      <c r="SXJ261" s="187"/>
      <c r="SXK261" s="187"/>
      <c r="SXL261" s="187"/>
      <c r="SXM261" s="187"/>
      <c r="SXN261" s="187"/>
      <c r="SXO261" s="187"/>
      <c r="SXP261" s="187"/>
      <c r="SXQ261" s="187"/>
      <c r="SXR261" s="187"/>
      <c r="SXS261" s="187"/>
      <c r="SXT261" s="187"/>
      <c r="SXU261" s="187"/>
      <c r="SXV261" s="187"/>
      <c r="SXW261" s="187"/>
      <c r="SXX261" s="187"/>
      <c r="SXY261" s="187"/>
      <c r="SXZ261" s="187"/>
      <c r="SYA261" s="187"/>
      <c r="SYB261" s="187"/>
      <c r="SYC261" s="187"/>
      <c r="SYD261" s="187"/>
      <c r="SYE261" s="187"/>
      <c r="SYF261" s="187"/>
      <c r="SYG261" s="187"/>
      <c r="SYH261" s="187"/>
      <c r="SYI261" s="187"/>
      <c r="SYJ261" s="187"/>
      <c r="SYK261" s="187"/>
      <c r="SYL261" s="187"/>
      <c r="SYM261" s="187"/>
      <c r="SYN261" s="187"/>
      <c r="SYO261" s="187"/>
      <c r="SYP261" s="187"/>
      <c r="SYQ261" s="187"/>
      <c r="SYR261" s="187"/>
      <c r="SYS261" s="187"/>
      <c r="SYT261" s="187"/>
      <c r="SYU261" s="187"/>
      <c r="SYV261" s="187"/>
      <c r="SYW261" s="187"/>
      <c r="SYX261" s="187"/>
      <c r="SYY261" s="187"/>
      <c r="SYZ261" s="187"/>
      <c r="SZA261" s="187"/>
      <c r="SZB261" s="187"/>
      <c r="SZC261" s="187"/>
      <c r="SZD261" s="187"/>
      <c r="SZE261" s="187"/>
      <c r="SZF261" s="187"/>
      <c r="SZG261" s="187"/>
      <c r="SZH261" s="187"/>
      <c r="SZI261" s="187"/>
      <c r="SZJ261" s="187"/>
      <c r="SZK261" s="187"/>
      <c r="SZL261" s="187"/>
      <c r="SZM261" s="187"/>
      <c r="SZN261" s="187"/>
      <c r="SZO261" s="187"/>
      <c r="SZP261" s="187"/>
      <c r="SZQ261" s="187"/>
      <c r="SZR261" s="187"/>
      <c r="SZS261" s="187"/>
      <c r="SZT261" s="187"/>
      <c r="SZU261" s="187"/>
      <c r="SZV261" s="187"/>
      <c r="SZW261" s="187"/>
      <c r="SZX261" s="187"/>
      <c r="SZY261" s="187"/>
      <c r="SZZ261" s="187"/>
      <c r="TAA261" s="187"/>
      <c r="TAB261" s="187"/>
      <c r="TAC261" s="187"/>
      <c r="TAD261" s="187"/>
      <c r="TAE261" s="187"/>
      <c r="TAF261" s="187"/>
      <c r="TAG261" s="187"/>
      <c r="TAH261" s="187"/>
      <c r="TAI261" s="187"/>
      <c r="TAJ261" s="187"/>
      <c r="TAK261" s="187"/>
      <c r="TAL261" s="187"/>
      <c r="TAM261" s="187"/>
      <c r="TAN261" s="187"/>
      <c r="TAO261" s="187"/>
      <c r="TAP261" s="187"/>
      <c r="TAQ261" s="187"/>
      <c r="TAR261" s="187"/>
      <c r="TAS261" s="187"/>
      <c r="TAT261" s="187"/>
      <c r="TAU261" s="187"/>
      <c r="TAV261" s="187"/>
      <c r="TAW261" s="187"/>
      <c r="TAX261" s="187"/>
      <c r="TAY261" s="187"/>
      <c r="TAZ261" s="187"/>
      <c r="TBA261" s="187"/>
      <c r="TBB261" s="187"/>
      <c r="TBC261" s="187"/>
      <c r="TBD261" s="187"/>
      <c r="TBE261" s="187"/>
      <c r="TBF261" s="187"/>
      <c r="TBG261" s="187"/>
      <c r="TBH261" s="187"/>
      <c r="TBI261" s="187"/>
      <c r="TBJ261" s="187"/>
      <c r="TBK261" s="187"/>
      <c r="TBL261" s="187"/>
      <c r="TBM261" s="187"/>
      <c r="TBN261" s="187"/>
      <c r="TBO261" s="187"/>
      <c r="TBP261" s="187"/>
      <c r="TBQ261" s="187"/>
      <c r="TBR261" s="187"/>
      <c r="TBS261" s="187"/>
      <c r="TBT261" s="187"/>
      <c r="TBU261" s="187"/>
      <c r="TBV261" s="187"/>
      <c r="TBW261" s="187"/>
      <c r="TBX261" s="187"/>
      <c r="TBY261" s="187"/>
      <c r="TBZ261" s="187"/>
      <c r="TCA261" s="187"/>
      <c r="TCB261" s="187"/>
      <c r="TCC261" s="187"/>
      <c r="TCD261" s="187"/>
      <c r="TCE261" s="187"/>
      <c r="TCF261" s="187"/>
      <c r="TCG261" s="187"/>
      <c r="TCH261" s="187"/>
      <c r="TCI261" s="187"/>
      <c r="TCJ261" s="187"/>
      <c r="TCK261" s="187"/>
      <c r="TCL261" s="187"/>
      <c r="TCM261" s="187"/>
      <c r="TCN261" s="187"/>
      <c r="TCO261" s="187"/>
      <c r="TCP261" s="187"/>
      <c r="TCQ261" s="187"/>
      <c r="TCR261" s="187"/>
      <c r="TCS261" s="187"/>
      <c r="TCT261" s="187"/>
      <c r="TCU261" s="187"/>
      <c r="TCV261" s="187"/>
      <c r="TCW261" s="187"/>
      <c r="TCX261" s="187"/>
      <c r="TCY261" s="187"/>
      <c r="TCZ261" s="187"/>
      <c r="TDA261" s="187"/>
      <c r="TDB261" s="187"/>
      <c r="TDC261" s="187"/>
      <c r="TDD261" s="187"/>
      <c r="TDE261" s="187"/>
      <c r="TDF261" s="187"/>
      <c r="TDG261" s="187"/>
      <c r="TDH261" s="187"/>
      <c r="TDI261" s="187"/>
      <c r="TDJ261" s="187"/>
      <c r="TDK261" s="187"/>
      <c r="TDL261" s="187"/>
      <c r="TDM261" s="187"/>
      <c r="TDN261" s="187"/>
      <c r="TDO261" s="187"/>
      <c r="TDP261" s="187"/>
      <c r="TDQ261" s="187"/>
      <c r="TDR261" s="187"/>
      <c r="TDS261" s="187"/>
      <c r="TDT261" s="187"/>
      <c r="TDU261" s="187"/>
      <c r="TDV261" s="187"/>
      <c r="TDW261" s="187"/>
      <c r="TDX261" s="187"/>
      <c r="TDY261" s="187"/>
      <c r="TDZ261" s="187"/>
      <c r="TEA261" s="187"/>
      <c r="TEB261" s="187"/>
      <c r="TEC261" s="187"/>
      <c r="TED261" s="187"/>
      <c r="TEE261" s="187"/>
      <c r="TEF261" s="187"/>
      <c r="TEG261" s="187"/>
      <c r="TEH261" s="187"/>
      <c r="TEI261" s="187"/>
      <c r="TEJ261" s="187"/>
      <c r="TEK261" s="187"/>
      <c r="TEL261" s="187"/>
      <c r="TEM261" s="187"/>
      <c r="TEN261" s="187"/>
      <c r="TEO261" s="187"/>
      <c r="TEP261" s="187"/>
      <c r="TEQ261" s="187"/>
      <c r="TER261" s="187"/>
      <c r="TES261" s="187"/>
      <c r="TET261" s="187"/>
      <c r="TEU261" s="187"/>
      <c r="TEV261" s="187"/>
      <c r="TEW261" s="187"/>
      <c r="TEX261" s="187"/>
      <c r="TEY261" s="187"/>
      <c r="TEZ261" s="187"/>
      <c r="TFA261" s="187"/>
      <c r="TFB261" s="187"/>
      <c r="TFC261" s="187"/>
      <c r="TFD261" s="187"/>
      <c r="TFE261" s="187"/>
      <c r="TFF261" s="187"/>
      <c r="TFG261" s="187"/>
      <c r="TFH261" s="187"/>
      <c r="TFI261" s="187"/>
      <c r="TFJ261" s="187"/>
      <c r="TFK261" s="187"/>
      <c r="TFL261" s="187"/>
      <c r="TFM261" s="187"/>
      <c r="TFN261" s="187"/>
      <c r="TFO261" s="187"/>
      <c r="TFP261" s="187"/>
      <c r="TFQ261" s="187"/>
      <c r="TFR261" s="187"/>
      <c r="TFS261" s="187"/>
      <c r="TFT261" s="187"/>
      <c r="TFU261" s="187"/>
      <c r="TFV261" s="187"/>
      <c r="TFW261" s="187"/>
      <c r="TFX261" s="187"/>
      <c r="TFY261" s="187"/>
      <c r="TFZ261" s="187"/>
      <c r="TGA261" s="187"/>
      <c r="TGB261" s="187"/>
      <c r="TGC261" s="187"/>
      <c r="TGD261" s="187"/>
      <c r="TGE261" s="187"/>
      <c r="TGF261" s="187"/>
      <c r="TGG261" s="187"/>
      <c r="TGH261" s="187"/>
      <c r="TGI261" s="187"/>
      <c r="TGJ261" s="187"/>
      <c r="TGK261" s="187"/>
      <c r="TGL261" s="187"/>
      <c r="TGM261" s="187"/>
      <c r="TGN261" s="187"/>
      <c r="TGO261" s="187"/>
      <c r="TGP261" s="187"/>
      <c r="TGQ261" s="187"/>
      <c r="TGR261" s="187"/>
      <c r="TGS261" s="187"/>
      <c r="TGT261" s="187"/>
      <c r="TGU261" s="187"/>
      <c r="TGV261" s="187"/>
      <c r="TGW261" s="187"/>
      <c r="TGX261" s="187"/>
      <c r="TGY261" s="187"/>
      <c r="TGZ261" s="187"/>
      <c r="THA261" s="187"/>
      <c r="THB261" s="187"/>
      <c r="THC261" s="187"/>
      <c r="THD261" s="187"/>
      <c r="THE261" s="187"/>
      <c r="THF261" s="187"/>
      <c r="THG261" s="187"/>
      <c r="THH261" s="187"/>
      <c r="THI261" s="187"/>
      <c r="THJ261" s="187"/>
      <c r="THK261" s="187"/>
      <c r="THL261" s="187"/>
      <c r="THM261" s="187"/>
      <c r="THN261" s="187"/>
      <c r="THO261" s="187"/>
      <c r="THP261" s="187"/>
      <c r="THQ261" s="187"/>
      <c r="THR261" s="187"/>
      <c r="THS261" s="187"/>
      <c r="THT261" s="187"/>
      <c r="THU261" s="187"/>
      <c r="THV261" s="187"/>
      <c r="THW261" s="187"/>
      <c r="THX261" s="187"/>
      <c r="THY261" s="187"/>
      <c r="THZ261" s="187"/>
      <c r="TIA261" s="187"/>
      <c r="TIB261" s="187"/>
      <c r="TIC261" s="187"/>
      <c r="TID261" s="187"/>
      <c r="TIE261" s="187"/>
      <c r="TIF261" s="187"/>
      <c r="TIG261" s="187"/>
      <c r="TIH261" s="187"/>
      <c r="TII261" s="187"/>
      <c r="TIJ261" s="187"/>
      <c r="TIK261" s="187"/>
      <c r="TIL261" s="187"/>
      <c r="TIM261" s="187"/>
      <c r="TIN261" s="187"/>
      <c r="TIO261" s="187"/>
      <c r="TIP261" s="187"/>
      <c r="TIQ261" s="187"/>
      <c r="TIR261" s="187"/>
      <c r="TIS261" s="187"/>
      <c r="TIT261" s="187"/>
      <c r="TIU261" s="187"/>
      <c r="TIV261" s="187"/>
      <c r="TIW261" s="187"/>
      <c r="TIX261" s="187"/>
      <c r="TIY261" s="187"/>
      <c r="TIZ261" s="187"/>
      <c r="TJA261" s="187"/>
      <c r="TJB261" s="187"/>
      <c r="TJC261" s="187"/>
      <c r="TJD261" s="187"/>
      <c r="TJE261" s="187"/>
      <c r="TJF261" s="187"/>
      <c r="TJG261" s="187"/>
      <c r="TJH261" s="187"/>
      <c r="TJI261" s="187"/>
      <c r="TJJ261" s="187"/>
      <c r="TJK261" s="187"/>
      <c r="TJL261" s="187"/>
      <c r="TJM261" s="187"/>
      <c r="TJN261" s="187"/>
      <c r="TJO261" s="187"/>
      <c r="TJP261" s="187"/>
      <c r="TJQ261" s="187"/>
      <c r="TJR261" s="187"/>
      <c r="TJS261" s="187"/>
      <c r="TJT261" s="187"/>
      <c r="TJU261" s="187"/>
      <c r="TJV261" s="187"/>
      <c r="TJW261" s="187"/>
      <c r="TJX261" s="187"/>
      <c r="TJY261" s="187"/>
      <c r="TJZ261" s="187"/>
      <c r="TKA261" s="187"/>
      <c r="TKB261" s="187"/>
      <c r="TKC261" s="187"/>
      <c r="TKD261" s="187"/>
      <c r="TKE261" s="187"/>
      <c r="TKF261" s="187"/>
      <c r="TKG261" s="187"/>
      <c r="TKH261" s="187"/>
      <c r="TKI261" s="187"/>
      <c r="TKJ261" s="187"/>
      <c r="TKK261" s="187"/>
      <c r="TKL261" s="187"/>
      <c r="TKM261" s="187"/>
      <c r="TKN261" s="187"/>
      <c r="TKO261" s="187"/>
      <c r="TKP261" s="187"/>
      <c r="TKQ261" s="187"/>
      <c r="TKR261" s="187"/>
      <c r="TKS261" s="187"/>
      <c r="TKT261" s="187"/>
      <c r="TKU261" s="187"/>
      <c r="TKV261" s="187"/>
      <c r="TKW261" s="187"/>
      <c r="TKX261" s="187"/>
      <c r="TKY261" s="187"/>
      <c r="TKZ261" s="187"/>
      <c r="TLA261" s="187"/>
      <c r="TLB261" s="187"/>
      <c r="TLC261" s="187"/>
      <c r="TLD261" s="187"/>
      <c r="TLE261" s="187"/>
      <c r="TLF261" s="187"/>
      <c r="TLG261" s="187"/>
      <c r="TLH261" s="187"/>
      <c r="TLI261" s="187"/>
      <c r="TLJ261" s="187"/>
      <c r="TLK261" s="187"/>
      <c r="TLL261" s="187"/>
      <c r="TLM261" s="187"/>
      <c r="TLN261" s="187"/>
      <c r="TLO261" s="187"/>
      <c r="TLP261" s="187"/>
      <c r="TLQ261" s="187"/>
      <c r="TLR261" s="187"/>
      <c r="TLS261" s="187"/>
      <c r="TLT261" s="187"/>
      <c r="TLU261" s="187"/>
      <c r="TLV261" s="187"/>
      <c r="TLW261" s="187"/>
      <c r="TLX261" s="187"/>
      <c r="TLY261" s="187"/>
      <c r="TLZ261" s="187"/>
      <c r="TMA261" s="187"/>
      <c r="TMB261" s="187"/>
      <c r="TMC261" s="187"/>
      <c r="TMD261" s="187"/>
      <c r="TME261" s="187"/>
      <c r="TMF261" s="187"/>
      <c r="TMG261" s="187"/>
      <c r="TMH261" s="187"/>
      <c r="TMI261" s="187"/>
      <c r="TMJ261" s="187"/>
      <c r="TMK261" s="187"/>
      <c r="TML261" s="187"/>
      <c r="TMM261" s="187"/>
      <c r="TMN261" s="187"/>
      <c r="TMO261" s="187"/>
      <c r="TMP261" s="187"/>
      <c r="TMQ261" s="187"/>
      <c r="TMR261" s="187"/>
      <c r="TMS261" s="187"/>
      <c r="TMT261" s="187"/>
      <c r="TMU261" s="187"/>
      <c r="TMV261" s="187"/>
      <c r="TMW261" s="187"/>
      <c r="TMX261" s="187"/>
      <c r="TMY261" s="187"/>
      <c r="TMZ261" s="187"/>
      <c r="TNA261" s="187"/>
      <c r="TNB261" s="187"/>
      <c r="TNC261" s="187"/>
      <c r="TND261" s="187"/>
      <c r="TNE261" s="187"/>
      <c r="TNF261" s="187"/>
      <c r="TNG261" s="187"/>
      <c r="TNH261" s="187"/>
      <c r="TNI261" s="187"/>
      <c r="TNJ261" s="187"/>
      <c r="TNK261" s="187"/>
      <c r="TNL261" s="187"/>
      <c r="TNM261" s="187"/>
      <c r="TNN261" s="187"/>
      <c r="TNO261" s="187"/>
      <c r="TNP261" s="187"/>
      <c r="TNQ261" s="187"/>
      <c r="TNR261" s="187"/>
      <c r="TNS261" s="187"/>
      <c r="TNT261" s="187"/>
      <c r="TNU261" s="187"/>
      <c r="TNV261" s="187"/>
      <c r="TNW261" s="187"/>
      <c r="TNX261" s="187"/>
      <c r="TNY261" s="187"/>
      <c r="TNZ261" s="187"/>
      <c r="TOA261" s="187"/>
      <c r="TOB261" s="187"/>
      <c r="TOC261" s="187"/>
      <c r="TOD261" s="187"/>
      <c r="TOE261" s="187"/>
      <c r="TOF261" s="187"/>
      <c r="TOG261" s="187"/>
      <c r="TOH261" s="187"/>
      <c r="TOI261" s="187"/>
      <c r="TOJ261" s="187"/>
      <c r="TOK261" s="187"/>
      <c r="TOL261" s="187"/>
      <c r="TOM261" s="187"/>
      <c r="TON261" s="187"/>
      <c r="TOO261" s="187"/>
      <c r="TOP261" s="187"/>
      <c r="TOQ261" s="187"/>
      <c r="TOR261" s="187"/>
      <c r="TOS261" s="187"/>
      <c r="TOT261" s="187"/>
      <c r="TOU261" s="187"/>
      <c r="TOV261" s="187"/>
      <c r="TOW261" s="187"/>
      <c r="TOX261" s="187"/>
      <c r="TOY261" s="187"/>
      <c r="TOZ261" s="187"/>
      <c r="TPA261" s="187"/>
      <c r="TPB261" s="187"/>
      <c r="TPC261" s="187"/>
      <c r="TPD261" s="187"/>
      <c r="TPE261" s="187"/>
      <c r="TPF261" s="187"/>
      <c r="TPG261" s="187"/>
      <c r="TPH261" s="187"/>
      <c r="TPI261" s="187"/>
      <c r="TPJ261" s="187"/>
      <c r="TPK261" s="187"/>
      <c r="TPL261" s="187"/>
      <c r="TPM261" s="187"/>
      <c r="TPN261" s="187"/>
      <c r="TPO261" s="187"/>
      <c r="TPP261" s="187"/>
      <c r="TPQ261" s="187"/>
      <c r="TPR261" s="187"/>
      <c r="TPS261" s="187"/>
      <c r="TPT261" s="187"/>
      <c r="TPU261" s="187"/>
      <c r="TPV261" s="187"/>
      <c r="TPW261" s="187"/>
      <c r="TPX261" s="187"/>
      <c r="TPY261" s="187"/>
      <c r="TPZ261" s="187"/>
      <c r="TQA261" s="187"/>
      <c r="TQB261" s="187"/>
      <c r="TQC261" s="187"/>
      <c r="TQD261" s="187"/>
      <c r="TQE261" s="187"/>
      <c r="TQF261" s="187"/>
      <c r="TQG261" s="187"/>
      <c r="TQH261" s="187"/>
      <c r="TQI261" s="187"/>
      <c r="TQJ261" s="187"/>
      <c r="TQK261" s="187"/>
      <c r="TQL261" s="187"/>
      <c r="TQM261" s="187"/>
      <c r="TQN261" s="187"/>
      <c r="TQO261" s="187"/>
      <c r="TQP261" s="187"/>
      <c r="TQQ261" s="187"/>
      <c r="TQR261" s="187"/>
      <c r="TQS261" s="187"/>
      <c r="TQT261" s="187"/>
      <c r="TQU261" s="187"/>
      <c r="TQV261" s="187"/>
      <c r="TQW261" s="187"/>
      <c r="TQX261" s="187"/>
      <c r="TQY261" s="187"/>
      <c r="TQZ261" s="187"/>
      <c r="TRA261" s="187"/>
      <c r="TRB261" s="187"/>
      <c r="TRC261" s="187"/>
      <c r="TRD261" s="187"/>
      <c r="TRE261" s="187"/>
      <c r="TRF261" s="187"/>
      <c r="TRG261" s="187"/>
      <c r="TRH261" s="187"/>
      <c r="TRI261" s="187"/>
      <c r="TRJ261" s="187"/>
      <c r="TRK261" s="187"/>
      <c r="TRL261" s="187"/>
      <c r="TRM261" s="187"/>
      <c r="TRN261" s="187"/>
      <c r="TRO261" s="187"/>
      <c r="TRP261" s="187"/>
      <c r="TRQ261" s="187"/>
      <c r="TRR261" s="187"/>
      <c r="TRS261" s="187"/>
      <c r="TRT261" s="187"/>
      <c r="TRU261" s="187"/>
      <c r="TRV261" s="187"/>
      <c r="TRW261" s="187"/>
      <c r="TRX261" s="187"/>
      <c r="TRY261" s="187"/>
      <c r="TRZ261" s="187"/>
      <c r="TSA261" s="187"/>
      <c r="TSB261" s="187"/>
      <c r="TSC261" s="187"/>
      <c r="TSD261" s="187"/>
      <c r="TSE261" s="187"/>
      <c r="TSF261" s="187"/>
      <c r="TSG261" s="187"/>
      <c r="TSH261" s="187"/>
      <c r="TSI261" s="187"/>
      <c r="TSJ261" s="187"/>
      <c r="TSK261" s="187"/>
      <c r="TSL261" s="187"/>
      <c r="TSM261" s="187"/>
      <c r="TSN261" s="187"/>
      <c r="TSO261" s="187"/>
      <c r="TSP261" s="187"/>
      <c r="TSQ261" s="187"/>
      <c r="TSR261" s="187"/>
      <c r="TSS261" s="187"/>
      <c r="TST261" s="187"/>
      <c r="TSU261" s="187"/>
      <c r="TSV261" s="187"/>
      <c r="TSW261" s="187"/>
      <c r="TSX261" s="187"/>
      <c r="TSY261" s="187"/>
      <c r="TSZ261" s="187"/>
      <c r="TTA261" s="187"/>
      <c r="TTB261" s="187"/>
      <c r="TTC261" s="187"/>
      <c r="TTD261" s="187"/>
      <c r="TTE261" s="187"/>
      <c r="TTF261" s="187"/>
      <c r="TTG261" s="187"/>
      <c r="TTH261" s="187"/>
      <c r="TTI261" s="187"/>
      <c r="TTJ261" s="187"/>
      <c r="TTK261" s="187"/>
      <c r="TTL261" s="187"/>
      <c r="TTM261" s="187"/>
      <c r="TTN261" s="187"/>
      <c r="TTO261" s="187"/>
      <c r="TTP261" s="187"/>
      <c r="TTQ261" s="187"/>
      <c r="TTR261" s="187"/>
      <c r="TTS261" s="187"/>
      <c r="TTT261" s="187"/>
      <c r="TTU261" s="187"/>
      <c r="TTV261" s="187"/>
      <c r="TTW261" s="187"/>
      <c r="TTX261" s="187"/>
      <c r="TTY261" s="187"/>
      <c r="TTZ261" s="187"/>
      <c r="TUA261" s="187"/>
      <c r="TUB261" s="187"/>
      <c r="TUC261" s="187"/>
      <c r="TUD261" s="187"/>
      <c r="TUE261" s="187"/>
      <c r="TUF261" s="187"/>
      <c r="TUG261" s="187"/>
      <c r="TUH261" s="187"/>
      <c r="TUI261" s="187"/>
      <c r="TUJ261" s="187"/>
      <c r="TUK261" s="187"/>
      <c r="TUL261" s="187"/>
      <c r="TUM261" s="187"/>
      <c r="TUN261" s="187"/>
      <c r="TUO261" s="187"/>
      <c r="TUP261" s="187"/>
      <c r="TUQ261" s="187"/>
      <c r="TUR261" s="187"/>
      <c r="TUS261" s="187"/>
      <c r="TUT261" s="187"/>
      <c r="TUU261" s="187"/>
      <c r="TUV261" s="187"/>
      <c r="TUW261" s="187"/>
      <c r="TUX261" s="187"/>
      <c r="TUY261" s="187"/>
      <c r="TUZ261" s="187"/>
      <c r="TVA261" s="187"/>
      <c r="TVB261" s="187"/>
      <c r="TVC261" s="187"/>
      <c r="TVD261" s="187"/>
      <c r="TVE261" s="187"/>
      <c r="TVF261" s="187"/>
      <c r="TVG261" s="187"/>
      <c r="TVH261" s="187"/>
      <c r="TVI261" s="187"/>
      <c r="TVJ261" s="187"/>
      <c r="TVK261" s="187"/>
      <c r="TVL261" s="187"/>
      <c r="TVM261" s="187"/>
      <c r="TVN261" s="187"/>
      <c r="TVO261" s="187"/>
      <c r="TVP261" s="187"/>
      <c r="TVQ261" s="187"/>
      <c r="TVR261" s="187"/>
      <c r="TVS261" s="187"/>
      <c r="TVT261" s="187"/>
      <c r="TVU261" s="187"/>
      <c r="TVV261" s="187"/>
      <c r="TVW261" s="187"/>
      <c r="TVX261" s="187"/>
      <c r="TVY261" s="187"/>
      <c r="TVZ261" s="187"/>
      <c r="TWA261" s="187"/>
      <c r="TWB261" s="187"/>
      <c r="TWC261" s="187"/>
      <c r="TWD261" s="187"/>
      <c r="TWE261" s="187"/>
      <c r="TWF261" s="187"/>
      <c r="TWG261" s="187"/>
      <c r="TWH261" s="187"/>
      <c r="TWI261" s="187"/>
      <c r="TWJ261" s="187"/>
      <c r="TWK261" s="187"/>
      <c r="TWL261" s="187"/>
      <c r="TWM261" s="187"/>
      <c r="TWN261" s="187"/>
      <c r="TWO261" s="187"/>
      <c r="TWP261" s="187"/>
      <c r="TWQ261" s="187"/>
      <c r="TWR261" s="187"/>
      <c r="TWS261" s="187"/>
      <c r="TWT261" s="187"/>
      <c r="TWU261" s="187"/>
      <c r="TWV261" s="187"/>
      <c r="TWW261" s="187"/>
      <c r="TWX261" s="187"/>
      <c r="TWY261" s="187"/>
      <c r="TWZ261" s="187"/>
      <c r="TXA261" s="187"/>
      <c r="TXB261" s="187"/>
      <c r="TXC261" s="187"/>
      <c r="TXD261" s="187"/>
      <c r="TXE261" s="187"/>
      <c r="TXF261" s="187"/>
      <c r="TXG261" s="187"/>
      <c r="TXH261" s="187"/>
      <c r="TXI261" s="187"/>
      <c r="TXJ261" s="187"/>
      <c r="TXK261" s="187"/>
      <c r="TXL261" s="187"/>
      <c r="TXM261" s="187"/>
      <c r="TXN261" s="187"/>
      <c r="TXO261" s="187"/>
      <c r="TXP261" s="187"/>
      <c r="TXQ261" s="187"/>
      <c r="TXR261" s="187"/>
      <c r="TXS261" s="187"/>
      <c r="TXT261" s="187"/>
      <c r="TXU261" s="187"/>
      <c r="TXV261" s="187"/>
      <c r="TXW261" s="187"/>
      <c r="TXX261" s="187"/>
      <c r="TXY261" s="187"/>
      <c r="TXZ261" s="187"/>
      <c r="TYA261" s="187"/>
      <c r="TYB261" s="187"/>
      <c r="TYC261" s="187"/>
      <c r="TYD261" s="187"/>
      <c r="TYE261" s="187"/>
      <c r="TYF261" s="187"/>
      <c r="TYG261" s="187"/>
      <c r="TYH261" s="187"/>
      <c r="TYI261" s="187"/>
      <c r="TYJ261" s="187"/>
      <c r="TYK261" s="187"/>
      <c r="TYL261" s="187"/>
      <c r="TYM261" s="187"/>
      <c r="TYN261" s="187"/>
      <c r="TYO261" s="187"/>
      <c r="TYP261" s="187"/>
      <c r="TYQ261" s="187"/>
      <c r="TYR261" s="187"/>
      <c r="TYS261" s="187"/>
      <c r="TYT261" s="187"/>
      <c r="TYU261" s="187"/>
      <c r="TYV261" s="187"/>
      <c r="TYW261" s="187"/>
      <c r="TYX261" s="187"/>
      <c r="TYY261" s="187"/>
      <c r="TYZ261" s="187"/>
      <c r="TZA261" s="187"/>
      <c r="TZB261" s="187"/>
      <c r="TZC261" s="187"/>
      <c r="TZD261" s="187"/>
      <c r="TZE261" s="187"/>
      <c r="TZF261" s="187"/>
      <c r="TZG261" s="187"/>
      <c r="TZH261" s="187"/>
      <c r="TZI261" s="187"/>
      <c r="TZJ261" s="187"/>
      <c r="TZK261" s="187"/>
      <c r="TZL261" s="187"/>
      <c r="TZM261" s="187"/>
      <c r="TZN261" s="187"/>
      <c r="TZO261" s="187"/>
      <c r="TZP261" s="187"/>
      <c r="TZQ261" s="187"/>
      <c r="TZR261" s="187"/>
      <c r="TZS261" s="187"/>
      <c r="TZT261" s="187"/>
      <c r="TZU261" s="187"/>
      <c r="TZV261" s="187"/>
      <c r="TZW261" s="187"/>
      <c r="TZX261" s="187"/>
      <c r="TZY261" s="187"/>
      <c r="TZZ261" s="187"/>
      <c r="UAA261" s="187"/>
      <c r="UAB261" s="187"/>
      <c r="UAC261" s="187"/>
      <c r="UAD261" s="187"/>
      <c r="UAE261" s="187"/>
      <c r="UAF261" s="187"/>
      <c r="UAG261" s="187"/>
      <c r="UAH261" s="187"/>
      <c r="UAI261" s="187"/>
      <c r="UAJ261" s="187"/>
      <c r="UAK261" s="187"/>
      <c r="UAL261" s="187"/>
      <c r="UAM261" s="187"/>
      <c r="UAN261" s="187"/>
      <c r="UAO261" s="187"/>
      <c r="UAP261" s="187"/>
      <c r="UAQ261" s="187"/>
      <c r="UAR261" s="187"/>
      <c r="UAS261" s="187"/>
      <c r="UAT261" s="187"/>
      <c r="UAU261" s="187"/>
      <c r="UAV261" s="187"/>
      <c r="UAW261" s="187"/>
      <c r="UAX261" s="187"/>
      <c r="UAY261" s="187"/>
      <c r="UAZ261" s="187"/>
      <c r="UBA261" s="187"/>
      <c r="UBB261" s="187"/>
      <c r="UBC261" s="187"/>
      <c r="UBD261" s="187"/>
      <c r="UBE261" s="187"/>
      <c r="UBF261" s="187"/>
      <c r="UBG261" s="187"/>
      <c r="UBH261" s="187"/>
      <c r="UBI261" s="187"/>
      <c r="UBJ261" s="187"/>
      <c r="UBK261" s="187"/>
      <c r="UBL261" s="187"/>
      <c r="UBM261" s="187"/>
      <c r="UBN261" s="187"/>
      <c r="UBO261" s="187"/>
      <c r="UBP261" s="187"/>
      <c r="UBQ261" s="187"/>
      <c r="UBR261" s="187"/>
      <c r="UBS261" s="187"/>
      <c r="UBT261" s="187"/>
      <c r="UBU261" s="187"/>
      <c r="UBV261" s="187"/>
      <c r="UBW261" s="187"/>
      <c r="UBX261" s="187"/>
      <c r="UBY261" s="187"/>
      <c r="UBZ261" s="187"/>
      <c r="UCA261" s="187"/>
      <c r="UCB261" s="187"/>
      <c r="UCC261" s="187"/>
      <c r="UCD261" s="187"/>
      <c r="UCE261" s="187"/>
      <c r="UCF261" s="187"/>
      <c r="UCG261" s="187"/>
      <c r="UCH261" s="187"/>
      <c r="UCI261" s="187"/>
      <c r="UCJ261" s="187"/>
      <c r="UCK261" s="187"/>
      <c r="UCL261" s="187"/>
      <c r="UCM261" s="187"/>
      <c r="UCN261" s="187"/>
      <c r="UCO261" s="187"/>
      <c r="UCP261" s="187"/>
      <c r="UCQ261" s="187"/>
      <c r="UCR261" s="187"/>
      <c r="UCS261" s="187"/>
      <c r="UCT261" s="187"/>
      <c r="UCU261" s="187"/>
      <c r="UCV261" s="187"/>
      <c r="UCW261" s="187"/>
      <c r="UCX261" s="187"/>
      <c r="UCY261" s="187"/>
      <c r="UCZ261" s="187"/>
      <c r="UDA261" s="187"/>
      <c r="UDB261" s="187"/>
      <c r="UDC261" s="187"/>
      <c r="UDD261" s="187"/>
      <c r="UDE261" s="187"/>
      <c r="UDF261" s="187"/>
      <c r="UDG261" s="187"/>
      <c r="UDH261" s="187"/>
      <c r="UDI261" s="187"/>
      <c r="UDJ261" s="187"/>
      <c r="UDK261" s="187"/>
      <c r="UDL261" s="187"/>
      <c r="UDM261" s="187"/>
      <c r="UDN261" s="187"/>
      <c r="UDO261" s="187"/>
      <c r="UDP261" s="187"/>
      <c r="UDQ261" s="187"/>
      <c r="UDR261" s="187"/>
      <c r="UDS261" s="187"/>
      <c r="UDT261" s="187"/>
      <c r="UDU261" s="187"/>
      <c r="UDV261" s="187"/>
      <c r="UDW261" s="187"/>
      <c r="UDX261" s="187"/>
      <c r="UDY261" s="187"/>
      <c r="UDZ261" s="187"/>
      <c r="UEA261" s="187"/>
      <c r="UEB261" s="187"/>
      <c r="UEC261" s="187"/>
      <c r="UED261" s="187"/>
      <c r="UEE261" s="187"/>
      <c r="UEF261" s="187"/>
      <c r="UEG261" s="187"/>
      <c r="UEH261" s="187"/>
      <c r="UEI261" s="187"/>
      <c r="UEJ261" s="187"/>
      <c r="UEK261" s="187"/>
      <c r="UEL261" s="187"/>
      <c r="UEM261" s="187"/>
      <c r="UEN261" s="187"/>
      <c r="UEO261" s="187"/>
      <c r="UEP261" s="187"/>
      <c r="UEQ261" s="187"/>
      <c r="UER261" s="187"/>
      <c r="UES261" s="187"/>
      <c r="UET261" s="187"/>
      <c r="UEU261" s="187"/>
      <c r="UEV261" s="187"/>
      <c r="UEW261" s="187"/>
      <c r="UEX261" s="187"/>
      <c r="UEY261" s="187"/>
      <c r="UEZ261" s="187"/>
      <c r="UFA261" s="187"/>
      <c r="UFB261" s="187"/>
      <c r="UFC261" s="187"/>
      <c r="UFD261" s="187"/>
      <c r="UFE261" s="187"/>
      <c r="UFF261" s="187"/>
      <c r="UFG261" s="187"/>
      <c r="UFH261" s="187"/>
      <c r="UFI261" s="187"/>
      <c r="UFJ261" s="187"/>
      <c r="UFK261" s="187"/>
      <c r="UFL261" s="187"/>
      <c r="UFM261" s="187"/>
      <c r="UFN261" s="187"/>
      <c r="UFO261" s="187"/>
      <c r="UFP261" s="187"/>
      <c r="UFQ261" s="187"/>
      <c r="UFR261" s="187"/>
      <c r="UFS261" s="187"/>
      <c r="UFT261" s="187"/>
      <c r="UFU261" s="187"/>
      <c r="UFV261" s="187"/>
      <c r="UFW261" s="187"/>
      <c r="UFX261" s="187"/>
      <c r="UFY261" s="187"/>
      <c r="UFZ261" s="187"/>
      <c r="UGA261" s="187"/>
      <c r="UGB261" s="187"/>
      <c r="UGC261" s="187"/>
      <c r="UGD261" s="187"/>
      <c r="UGE261" s="187"/>
      <c r="UGF261" s="187"/>
      <c r="UGG261" s="187"/>
      <c r="UGH261" s="187"/>
      <c r="UGI261" s="187"/>
      <c r="UGJ261" s="187"/>
      <c r="UGK261" s="187"/>
      <c r="UGL261" s="187"/>
      <c r="UGM261" s="187"/>
      <c r="UGN261" s="187"/>
      <c r="UGO261" s="187"/>
      <c r="UGP261" s="187"/>
      <c r="UGQ261" s="187"/>
      <c r="UGR261" s="187"/>
      <c r="UGS261" s="187"/>
      <c r="UGT261" s="187"/>
      <c r="UGU261" s="187"/>
      <c r="UGV261" s="187"/>
      <c r="UGW261" s="187"/>
      <c r="UGX261" s="187"/>
      <c r="UGY261" s="187"/>
      <c r="UGZ261" s="187"/>
      <c r="UHA261" s="187"/>
      <c r="UHB261" s="187"/>
      <c r="UHC261" s="187"/>
      <c r="UHD261" s="187"/>
      <c r="UHE261" s="187"/>
      <c r="UHF261" s="187"/>
      <c r="UHG261" s="187"/>
      <c r="UHH261" s="187"/>
      <c r="UHI261" s="187"/>
      <c r="UHJ261" s="187"/>
      <c r="UHK261" s="187"/>
      <c r="UHL261" s="187"/>
      <c r="UHM261" s="187"/>
      <c r="UHN261" s="187"/>
      <c r="UHO261" s="187"/>
      <c r="UHP261" s="187"/>
      <c r="UHQ261" s="187"/>
      <c r="UHR261" s="187"/>
      <c r="UHS261" s="187"/>
      <c r="UHT261" s="187"/>
      <c r="UHU261" s="187"/>
      <c r="UHV261" s="187"/>
      <c r="UHW261" s="187"/>
      <c r="UHX261" s="187"/>
      <c r="UHY261" s="187"/>
      <c r="UHZ261" s="187"/>
      <c r="UIA261" s="187"/>
      <c r="UIB261" s="187"/>
      <c r="UIC261" s="187"/>
      <c r="UID261" s="187"/>
      <c r="UIE261" s="187"/>
      <c r="UIF261" s="187"/>
      <c r="UIG261" s="187"/>
      <c r="UIH261" s="187"/>
      <c r="UII261" s="187"/>
      <c r="UIJ261" s="187"/>
      <c r="UIK261" s="187"/>
      <c r="UIL261" s="187"/>
      <c r="UIM261" s="187"/>
      <c r="UIN261" s="187"/>
      <c r="UIO261" s="187"/>
      <c r="UIP261" s="187"/>
      <c r="UIQ261" s="187"/>
      <c r="UIR261" s="187"/>
      <c r="UIS261" s="187"/>
      <c r="UIT261" s="187"/>
      <c r="UIU261" s="187"/>
      <c r="UIV261" s="187"/>
      <c r="UIW261" s="187"/>
      <c r="UIX261" s="187"/>
      <c r="UIY261" s="187"/>
      <c r="UIZ261" s="187"/>
      <c r="UJA261" s="187"/>
      <c r="UJB261" s="187"/>
      <c r="UJC261" s="187"/>
      <c r="UJD261" s="187"/>
      <c r="UJE261" s="187"/>
      <c r="UJF261" s="187"/>
      <c r="UJG261" s="187"/>
      <c r="UJH261" s="187"/>
      <c r="UJI261" s="187"/>
      <c r="UJJ261" s="187"/>
      <c r="UJK261" s="187"/>
      <c r="UJL261" s="187"/>
      <c r="UJM261" s="187"/>
      <c r="UJN261" s="187"/>
      <c r="UJO261" s="187"/>
      <c r="UJP261" s="187"/>
      <c r="UJQ261" s="187"/>
      <c r="UJR261" s="187"/>
      <c r="UJS261" s="187"/>
      <c r="UJT261" s="187"/>
      <c r="UJU261" s="187"/>
      <c r="UJV261" s="187"/>
      <c r="UJW261" s="187"/>
      <c r="UJX261" s="187"/>
      <c r="UJY261" s="187"/>
      <c r="UJZ261" s="187"/>
      <c r="UKA261" s="187"/>
      <c r="UKB261" s="187"/>
      <c r="UKC261" s="187"/>
      <c r="UKD261" s="187"/>
      <c r="UKE261" s="187"/>
      <c r="UKF261" s="187"/>
      <c r="UKG261" s="187"/>
      <c r="UKH261" s="187"/>
      <c r="UKI261" s="187"/>
      <c r="UKJ261" s="187"/>
      <c r="UKK261" s="187"/>
      <c r="UKL261" s="187"/>
      <c r="UKM261" s="187"/>
      <c r="UKN261" s="187"/>
      <c r="UKO261" s="187"/>
      <c r="UKP261" s="187"/>
      <c r="UKQ261" s="187"/>
      <c r="UKR261" s="187"/>
      <c r="UKS261" s="187"/>
      <c r="UKT261" s="187"/>
      <c r="UKU261" s="187"/>
      <c r="UKV261" s="187"/>
      <c r="UKW261" s="187"/>
      <c r="UKX261" s="187"/>
      <c r="UKY261" s="187"/>
      <c r="UKZ261" s="187"/>
      <c r="ULA261" s="187"/>
      <c r="ULB261" s="187"/>
      <c r="ULC261" s="187"/>
      <c r="ULD261" s="187"/>
      <c r="ULE261" s="187"/>
      <c r="ULF261" s="187"/>
      <c r="ULG261" s="187"/>
      <c r="ULH261" s="187"/>
      <c r="ULI261" s="187"/>
      <c r="ULJ261" s="187"/>
      <c r="ULK261" s="187"/>
      <c r="ULL261" s="187"/>
      <c r="ULM261" s="187"/>
      <c r="ULN261" s="187"/>
      <c r="ULO261" s="187"/>
      <c r="ULP261" s="187"/>
      <c r="ULQ261" s="187"/>
      <c r="ULR261" s="187"/>
      <c r="ULS261" s="187"/>
      <c r="ULT261" s="187"/>
      <c r="ULU261" s="187"/>
      <c r="ULV261" s="187"/>
      <c r="ULW261" s="187"/>
      <c r="ULX261" s="187"/>
      <c r="ULY261" s="187"/>
      <c r="ULZ261" s="187"/>
      <c r="UMA261" s="187"/>
      <c r="UMB261" s="187"/>
      <c r="UMC261" s="187"/>
      <c r="UMD261" s="187"/>
      <c r="UME261" s="187"/>
      <c r="UMF261" s="187"/>
      <c r="UMG261" s="187"/>
      <c r="UMH261" s="187"/>
      <c r="UMI261" s="187"/>
      <c r="UMJ261" s="187"/>
      <c r="UMK261" s="187"/>
      <c r="UML261" s="187"/>
      <c r="UMM261" s="187"/>
      <c r="UMN261" s="187"/>
      <c r="UMO261" s="187"/>
      <c r="UMP261" s="187"/>
      <c r="UMQ261" s="187"/>
      <c r="UMR261" s="187"/>
      <c r="UMS261" s="187"/>
      <c r="UMT261" s="187"/>
      <c r="UMU261" s="187"/>
      <c r="UMV261" s="187"/>
      <c r="UMW261" s="187"/>
      <c r="UMX261" s="187"/>
      <c r="UMY261" s="187"/>
      <c r="UMZ261" s="187"/>
      <c r="UNA261" s="187"/>
      <c r="UNB261" s="187"/>
      <c r="UNC261" s="187"/>
      <c r="UND261" s="187"/>
      <c r="UNE261" s="187"/>
      <c r="UNF261" s="187"/>
      <c r="UNG261" s="187"/>
      <c r="UNH261" s="187"/>
      <c r="UNI261" s="187"/>
      <c r="UNJ261" s="187"/>
      <c r="UNK261" s="187"/>
      <c r="UNL261" s="187"/>
      <c r="UNM261" s="187"/>
      <c r="UNN261" s="187"/>
      <c r="UNO261" s="187"/>
      <c r="UNP261" s="187"/>
      <c r="UNQ261" s="187"/>
      <c r="UNR261" s="187"/>
      <c r="UNS261" s="187"/>
      <c r="UNT261" s="187"/>
      <c r="UNU261" s="187"/>
      <c r="UNV261" s="187"/>
      <c r="UNW261" s="187"/>
      <c r="UNX261" s="187"/>
      <c r="UNY261" s="187"/>
      <c r="UNZ261" s="187"/>
      <c r="UOA261" s="187"/>
      <c r="UOB261" s="187"/>
      <c r="UOC261" s="187"/>
      <c r="UOD261" s="187"/>
      <c r="UOE261" s="187"/>
      <c r="UOF261" s="187"/>
      <c r="UOG261" s="187"/>
      <c r="UOH261" s="187"/>
      <c r="UOI261" s="187"/>
      <c r="UOJ261" s="187"/>
      <c r="UOK261" s="187"/>
      <c r="UOL261" s="187"/>
      <c r="UOM261" s="187"/>
      <c r="UON261" s="187"/>
      <c r="UOO261" s="187"/>
      <c r="UOP261" s="187"/>
      <c r="UOQ261" s="187"/>
      <c r="UOR261" s="187"/>
      <c r="UOS261" s="187"/>
      <c r="UOT261" s="187"/>
      <c r="UOU261" s="187"/>
      <c r="UOV261" s="187"/>
      <c r="UOW261" s="187"/>
      <c r="UOX261" s="187"/>
      <c r="UOY261" s="187"/>
      <c r="UOZ261" s="187"/>
      <c r="UPA261" s="187"/>
      <c r="UPB261" s="187"/>
      <c r="UPC261" s="187"/>
      <c r="UPD261" s="187"/>
      <c r="UPE261" s="187"/>
      <c r="UPF261" s="187"/>
      <c r="UPG261" s="187"/>
      <c r="UPH261" s="187"/>
      <c r="UPI261" s="187"/>
      <c r="UPJ261" s="187"/>
      <c r="UPK261" s="187"/>
      <c r="UPL261" s="187"/>
      <c r="UPM261" s="187"/>
      <c r="UPN261" s="187"/>
      <c r="UPO261" s="187"/>
      <c r="UPP261" s="187"/>
      <c r="UPQ261" s="187"/>
      <c r="UPR261" s="187"/>
      <c r="UPS261" s="187"/>
      <c r="UPT261" s="187"/>
      <c r="UPU261" s="187"/>
      <c r="UPV261" s="187"/>
      <c r="UPW261" s="187"/>
      <c r="UPX261" s="187"/>
      <c r="UPY261" s="187"/>
      <c r="UPZ261" s="187"/>
      <c r="UQA261" s="187"/>
      <c r="UQB261" s="187"/>
      <c r="UQC261" s="187"/>
      <c r="UQD261" s="187"/>
      <c r="UQE261" s="187"/>
      <c r="UQF261" s="187"/>
      <c r="UQG261" s="187"/>
      <c r="UQH261" s="187"/>
      <c r="UQI261" s="187"/>
      <c r="UQJ261" s="187"/>
      <c r="UQK261" s="187"/>
      <c r="UQL261" s="187"/>
      <c r="UQM261" s="187"/>
      <c r="UQN261" s="187"/>
      <c r="UQO261" s="187"/>
      <c r="UQP261" s="187"/>
      <c r="UQQ261" s="187"/>
      <c r="UQR261" s="187"/>
      <c r="UQS261" s="187"/>
      <c r="UQT261" s="187"/>
      <c r="UQU261" s="187"/>
      <c r="UQV261" s="187"/>
      <c r="UQW261" s="187"/>
      <c r="UQX261" s="187"/>
      <c r="UQY261" s="187"/>
      <c r="UQZ261" s="187"/>
      <c r="URA261" s="187"/>
      <c r="URB261" s="187"/>
      <c r="URC261" s="187"/>
      <c r="URD261" s="187"/>
      <c r="URE261" s="187"/>
      <c r="URF261" s="187"/>
      <c r="URG261" s="187"/>
      <c r="URH261" s="187"/>
      <c r="URI261" s="187"/>
      <c r="URJ261" s="187"/>
      <c r="URK261" s="187"/>
      <c r="URL261" s="187"/>
      <c r="URM261" s="187"/>
      <c r="URN261" s="187"/>
      <c r="URO261" s="187"/>
      <c r="URP261" s="187"/>
      <c r="URQ261" s="187"/>
      <c r="URR261" s="187"/>
      <c r="URS261" s="187"/>
      <c r="URT261" s="187"/>
      <c r="URU261" s="187"/>
      <c r="URV261" s="187"/>
      <c r="URW261" s="187"/>
      <c r="URX261" s="187"/>
      <c r="URY261" s="187"/>
      <c r="URZ261" s="187"/>
      <c r="USA261" s="187"/>
      <c r="USB261" s="187"/>
      <c r="USC261" s="187"/>
      <c r="USD261" s="187"/>
      <c r="USE261" s="187"/>
      <c r="USF261" s="187"/>
      <c r="USG261" s="187"/>
      <c r="USH261" s="187"/>
      <c r="USI261" s="187"/>
      <c r="USJ261" s="187"/>
      <c r="USK261" s="187"/>
      <c r="USL261" s="187"/>
      <c r="USM261" s="187"/>
      <c r="USN261" s="187"/>
      <c r="USO261" s="187"/>
      <c r="USP261" s="187"/>
      <c r="USQ261" s="187"/>
      <c r="USR261" s="187"/>
      <c r="USS261" s="187"/>
      <c r="UST261" s="187"/>
      <c r="USU261" s="187"/>
      <c r="USV261" s="187"/>
      <c r="USW261" s="187"/>
      <c r="USX261" s="187"/>
      <c r="USY261" s="187"/>
      <c r="USZ261" s="187"/>
      <c r="UTA261" s="187"/>
      <c r="UTB261" s="187"/>
      <c r="UTC261" s="187"/>
      <c r="UTD261" s="187"/>
      <c r="UTE261" s="187"/>
      <c r="UTF261" s="187"/>
      <c r="UTG261" s="187"/>
      <c r="UTH261" s="187"/>
      <c r="UTI261" s="187"/>
      <c r="UTJ261" s="187"/>
      <c r="UTK261" s="187"/>
      <c r="UTL261" s="187"/>
      <c r="UTM261" s="187"/>
      <c r="UTN261" s="187"/>
      <c r="UTO261" s="187"/>
      <c r="UTP261" s="187"/>
      <c r="UTQ261" s="187"/>
      <c r="UTR261" s="187"/>
      <c r="UTS261" s="187"/>
      <c r="UTT261" s="187"/>
      <c r="UTU261" s="187"/>
      <c r="UTV261" s="187"/>
      <c r="UTW261" s="187"/>
      <c r="UTX261" s="187"/>
      <c r="UTY261" s="187"/>
      <c r="UTZ261" s="187"/>
      <c r="UUA261" s="187"/>
      <c r="UUB261" s="187"/>
      <c r="UUC261" s="187"/>
      <c r="UUD261" s="187"/>
      <c r="UUE261" s="187"/>
      <c r="UUF261" s="187"/>
      <c r="UUG261" s="187"/>
      <c r="UUH261" s="187"/>
      <c r="UUI261" s="187"/>
      <c r="UUJ261" s="187"/>
      <c r="UUK261" s="187"/>
      <c r="UUL261" s="187"/>
      <c r="UUM261" s="187"/>
      <c r="UUN261" s="187"/>
      <c r="UUO261" s="187"/>
      <c r="UUP261" s="187"/>
      <c r="UUQ261" s="187"/>
      <c r="UUR261" s="187"/>
      <c r="UUS261" s="187"/>
      <c r="UUT261" s="187"/>
      <c r="UUU261" s="187"/>
      <c r="UUV261" s="187"/>
      <c r="UUW261" s="187"/>
      <c r="UUX261" s="187"/>
      <c r="UUY261" s="187"/>
      <c r="UUZ261" s="187"/>
      <c r="UVA261" s="187"/>
      <c r="UVB261" s="187"/>
      <c r="UVC261" s="187"/>
      <c r="UVD261" s="187"/>
      <c r="UVE261" s="187"/>
      <c r="UVF261" s="187"/>
      <c r="UVG261" s="187"/>
      <c r="UVH261" s="187"/>
      <c r="UVI261" s="187"/>
      <c r="UVJ261" s="187"/>
      <c r="UVK261" s="187"/>
      <c r="UVL261" s="187"/>
      <c r="UVM261" s="187"/>
      <c r="UVN261" s="187"/>
      <c r="UVO261" s="187"/>
      <c r="UVP261" s="187"/>
      <c r="UVQ261" s="187"/>
      <c r="UVR261" s="187"/>
      <c r="UVS261" s="187"/>
      <c r="UVT261" s="187"/>
      <c r="UVU261" s="187"/>
      <c r="UVV261" s="187"/>
      <c r="UVW261" s="187"/>
      <c r="UVX261" s="187"/>
      <c r="UVY261" s="187"/>
      <c r="UVZ261" s="187"/>
      <c r="UWA261" s="187"/>
      <c r="UWB261" s="187"/>
      <c r="UWC261" s="187"/>
      <c r="UWD261" s="187"/>
      <c r="UWE261" s="187"/>
      <c r="UWF261" s="187"/>
      <c r="UWG261" s="187"/>
      <c r="UWH261" s="187"/>
      <c r="UWI261" s="187"/>
      <c r="UWJ261" s="187"/>
      <c r="UWK261" s="187"/>
      <c r="UWL261" s="187"/>
      <c r="UWM261" s="187"/>
      <c r="UWN261" s="187"/>
      <c r="UWO261" s="187"/>
      <c r="UWP261" s="187"/>
      <c r="UWQ261" s="187"/>
      <c r="UWR261" s="187"/>
      <c r="UWS261" s="187"/>
      <c r="UWT261" s="187"/>
      <c r="UWU261" s="187"/>
      <c r="UWV261" s="187"/>
      <c r="UWW261" s="187"/>
      <c r="UWX261" s="187"/>
      <c r="UWY261" s="187"/>
      <c r="UWZ261" s="187"/>
      <c r="UXA261" s="187"/>
      <c r="UXB261" s="187"/>
      <c r="UXC261" s="187"/>
      <c r="UXD261" s="187"/>
      <c r="UXE261" s="187"/>
      <c r="UXF261" s="187"/>
      <c r="UXG261" s="187"/>
      <c r="UXH261" s="187"/>
      <c r="UXI261" s="187"/>
      <c r="UXJ261" s="187"/>
      <c r="UXK261" s="187"/>
      <c r="UXL261" s="187"/>
      <c r="UXM261" s="187"/>
      <c r="UXN261" s="187"/>
      <c r="UXO261" s="187"/>
      <c r="UXP261" s="187"/>
      <c r="UXQ261" s="187"/>
      <c r="UXR261" s="187"/>
      <c r="UXS261" s="187"/>
      <c r="UXT261" s="187"/>
      <c r="UXU261" s="187"/>
      <c r="UXV261" s="187"/>
      <c r="UXW261" s="187"/>
      <c r="UXX261" s="187"/>
      <c r="UXY261" s="187"/>
      <c r="UXZ261" s="187"/>
      <c r="UYA261" s="187"/>
      <c r="UYB261" s="187"/>
      <c r="UYC261" s="187"/>
      <c r="UYD261" s="187"/>
      <c r="UYE261" s="187"/>
      <c r="UYF261" s="187"/>
      <c r="UYG261" s="187"/>
      <c r="UYH261" s="187"/>
      <c r="UYI261" s="187"/>
      <c r="UYJ261" s="187"/>
      <c r="UYK261" s="187"/>
      <c r="UYL261" s="187"/>
      <c r="UYM261" s="187"/>
      <c r="UYN261" s="187"/>
      <c r="UYO261" s="187"/>
      <c r="UYP261" s="187"/>
      <c r="UYQ261" s="187"/>
      <c r="UYR261" s="187"/>
      <c r="UYS261" s="187"/>
      <c r="UYT261" s="187"/>
      <c r="UYU261" s="187"/>
      <c r="UYV261" s="187"/>
      <c r="UYW261" s="187"/>
      <c r="UYX261" s="187"/>
      <c r="UYY261" s="187"/>
      <c r="UYZ261" s="187"/>
      <c r="UZA261" s="187"/>
      <c r="UZB261" s="187"/>
      <c r="UZC261" s="187"/>
      <c r="UZD261" s="187"/>
      <c r="UZE261" s="187"/>
      <c r="UZF261" s="187"/>
      <c r="UZG261" s="187"/>
      <c r="UZH261" s="187"/>
      <c r="UZI261" s="187"/>
      <c r="UZJ261" s="187"/>
      <c r="UZK261" s="187"/>
      <c r="UZL261" s="187"/>
      <c r="UZM261" s="187"/>
      <c r="UZN261" s="187"/>
      <c r="UZO261" s="187"/>
      <c r="UZP261" s="187"/>
      <c r="UZQ261" s="187"/>
      <c r="UZR261" s="187"/>
      <c r="UZS261" s="187"/>
      <c r="UZT261" s="187"/>
      <c r="UZU261" s="187"/>
      <c r="UZV261" s="187"/>
      <c r="UZW261" s="187"/>
      <c r="UZX261" s="187"/>
      <c r="UZY261" s="187"/>
      <c r="UZZ261" s="187"/>
      <c r="VAA261" s="187"/>
      <c r="VAB261" s="187"/>
      <c r="VAC261" s="187"/>
      <c r="VAD261" s="187"/>
      <c r="VAE261" s="187"/>
      <c r="VAF261" s="187"/>
      <c r="VAG261" s="187"/>
      <c r="VAH261" s="187"/>
      <c r="VAI261" s="187"/>
      <c r="VAJ261" s="187"/>
      <c r="VAK261" s="187"/>
      <c r="VAL261" s="187"/>
      <c r="VAM261" s="187"/>
      <c r="VAN261" s="187"/>
      <c r="VAO261" s="187"/>
      <c r="VAP261" s="187"/>
      <c r="VAQ261" s="187"/>
      <c r="VAR261" s="187"/>
      <c r="VAS261" s="187"/>
      <c r="VAT261" s="187"/>
      <c r="VAU261" s="187"/>
      <c r="VAV261" s="187"/>
      <c r="VAW261" s="187"/>
      <c r="VAX261" s="187"/>
      <c r="VAY261" s="187"/>
      <c r="VAZ261" s="187"/>
      <c r="VBA261" s="187"/>
      <c r="VBB261" s="187"/>
      <c r="VBC261" s="187"/>
      <c r="VBD261" s="187"/>
      <c r="VBE261" s="187"/>
      <c r="VBF261" s="187"/>
      <c r="VBG261" s="187"/>
      <c r="VBH261" s="187"/>
      <c r="VBI261" s="187"/>
      <c r="VBJ261" s="187"/>
      <c r="VBK261" s="187"/>
      <c r="VBL261" s="187"/>
      <c r="VBM261" s="187"/>
      <c r="VBN261" s="187"/>
      <c r="VBO261" s="187"/>
      <c r="VBP261" s="187"/>
      <c r="VBQ261" s="187"/>
      <c r="VBR261" s="187"/>
      <c r="VBS261" s="187"/>
      <c r="VBT261" s="187"/>
      <c r="VBU261" s="187"/>
      <c r="VBV261" s="187"/>
      <c r="VBW261" s="187"/>
      <c r="VBX261" s="187"/>
      <c r="VBY261" s="187"/>
      <c r="VBZ261" s="187"/>
      <c r="VCA261" s="187"/>
      <c r="VCB261" s="187"/>
      <c r="VCC261" s="187"/>
      <c r="VCD261" s="187"/>
      <c r="VCE261" s="187"/>
      <c r="VCF261" s="187"/>
      <c r="VCG261" s="187"/>
      <c r="VCH261" s="187"/>
      <c r="VCI261" s="187"/>
      <c r="VCJ261" s="187"/>
      <c r="VCK261" s="187"/>
      <c r="VCL261" s="187"/>
      <c r="VCM261" s="187"/>
      <c r="VCN261" s="187"/>
      <c r="VCO261" s="187"/>
      <c r="VCP261" s="187"/>
      <c r="VCQ261" s="187"/>
      <c r="VCR261" s="187"/>
      <c r="VCS261" s="187"/>
      <c r="VCT261" s="187"/>
      <c r="VCU261" s="187"/>
      <c r="VCV261" s="187"/>
      <c r="VCW261" s="187"/>
      <c r="VCX261" s="187"/>
      <c r="VCY261" s="187"/>
      <c r="VCZ261" s="187"/>
      <c r="VDA261" s="187"/>
      <c r="VDB261" s="187"/>
      <c r="VDC261" s="187"/>
      <c r="VDD261" s="187"/>
      <c r="VDE261" s="187"/>
      <c r="VDF261" s="187"/>
      <c r="VDG261" s="187"/>
      <c r="VDH261" s="187"/>
      <c r="VDI261" s="187"/>
      <c r="VDJ261" s="187"/>
      <c r="VDK261" s="187"/>
      <c r="VDL261" s="187"/>
      <c r="VDM261" s="187"/>
      <c r="VDN261" s="187"/>
      <c r="VDO261" s="187"/>
      <c r="VDP261" s="187"/>
      <c r="VDQ261" s="187"/>
      <c r="VDR261" s="187"/>
      <c r="VDS261" s="187"/>
      <c r="VDT261" s="187"/>
      <c r="VDU261" s="187"/>
      <c r="VDV261" s="187"/>
      <c r="VDW261" s="187"/>
      <c r="VDX261" s="187"/>
      <c r="VDY261" s="187"/>
      <c r="VDZ261" s="187"/>
      <c r="VEA261" s="187"/>
      <c r="VEB261" s="187"/>
      <c r="VEC261" s="187"/>
      <c r="VED261" s="187"/>
      <c r="VEE261" s="187"/>
      <c r="VEF261" s="187"/>
      <c r="VEG261" s="187"/>
      <c r="VEH261" s="187"/>
      <c r="VEI261" s="187"/>
      <c r="VEJ261" s="187"/>
      <c r="VEK261" s="187"/>
      <c r="VEL261" s="187"/>
      <c r="VEM261" s="187"/>
      <c r="VEN261" s="187"/>
      <c r="VEO261" s="187"/>
      <c r="VEP261" s="187"/>
      <c r="VEQ261" s="187"/>
      <c r="VER261" s="187"/>
      <c r="VES261" s="187"/>
      <c r="VET261" s="187"/>
      <c r="VEU261" s="187"/>
      <c r="VEV261" s="187"/>
      <c r="VEW261" s="187"/>
      <c r="VEX261" s="187"/>
      <c r="VEY261" s="187"/>
      <c r="VEZ261" s="187"/>
      <c r="VFA261" s="187"/>
      <c r="VFB261" s="187"/>
      <c r="VFC261" s="187"/>
      <c r="VFD261" s="187"/>
      <c r="VFE261" s="187"/>
      <c r="VFF261" s="187"/>
      <c r="VFG261" s="187"/>
      <c r="VFH261" s="187"/>
      <c r="VFI261" s="187"/>
      <c r="VFJ261" s="187"/>
      <c r="VFK261" s="187"/>
      <c r="VFL261" s="187"/>
      <c r="VFM261" s="187"/>
      <c r="VFN261" s="187"/>
      <c r="VFO261" s="187"/>
      <c r="VFP261" s="187"/>
      <c r="VFQ261" s="187"/>
      <c r="VFR261" s="187"/>
      <c r="VFS261" s="187"/>
      <c r="VFT261" s="187"/>
      <c r="VFU261" s="187"/>
      <c r="VFV261" s="187"/>
      <c r="VFW261" s="187"/>
      <c r="VFX261" s="187"/>
      <c r="VFY261" s="187"/>
      <c r="VFZ261" s="187"/>
      <c r="VGA261" s="187"/>
      <c r="VGB261" s="187"/>
      <c r="VGC261" s="187"/>
      <c r="VGD261" s="187"/>
      <c r="VGE261" s="187"/>
      <c r="VGF261" s="187"/>
      <c r="VGG261" s="187"/>
      <c r="VGH261" s="187"/>
      <c r="VGI261" s="187"/>
      <c r="VGJ261" s="187"/>
      <c r="VGK261" s="187"/>
      <c r="VGL261" s="187"/>
      <c r="VGM261" s="187"/>
      <c r="VGN261" s="187"/>
      <c r="VGO261" s="187"/>
      <c r="VGP261" s="187"/>
      <c r="VGQ261" s="187"/>
      <c r="VGR261" s="187"/>
      <c r="VGS261" s="187"/>
      <c r="VGT261" s="187"/>
      <c r="VGU261" s="187"/>
      <c r="VGV261" s="187"/>
      <c r="VGW261" s="187"/>
      <c r="VGX261" s="187"/>
      <c r="VGY261" s="187"/>
      <c r="VGZ261" s="187"/>
      <c r="VHA261" s="187"/>
      <c r="VHB261" s="187"/>
      <c r="VHC261" s="187"/>
      <c r="VHD261" s="187"/>
      <c r="VHE261" s="187"/>
      <c r="VHF261" s="187"/>
      <c r="VHG261" s="187"/>
      <c r="VHH261" s="187"/>
      <c r="VHI261" s="187"/>
      <c r="VHJ261" s="187"/>
      <c r="VHK261" s="187"/>
      <c r="VHL261" s="187"/>
      <c r="VHM261" s="187"/>
      <c r="VHN261" s="187"/>
      <c r="VHO261" s="187"/>
      <c r="VHP261" s="187"/>
      <c r="VHQ261" s="187"/>
      <c r="VHR261" s="187"/>
      <c r="VHS261" s="187"/>
      <c r="VHT261" s="187"/>
      <c r="VHU261" s="187"/>
      <c r="VHV261" s="187"/>
      <c r="VHW261" s="187"/>
      <c r="VHX261" s="187"/>
      <c r="VHY261" s="187"/>
      <c r="VHZ261" s="187"/>
      <c r="VIA261" s="187"/>
      <c r="VIB261" s="187"/>
      <c r="VIC261" s="187"/>
      <c r="VID261" s="187"/>
      <c r="VIE261" s="187"/>
      <c r="VIF261" s="187"/>
      <c r="VIG261" s="187"/>
      <c r="VIH261" s="187"/>
      <c r="VII261" s="187"/>
      <c r="VIJ261" s="187"/>
      <c r="VIK261" s="187"/>
      <c r="VIL261" s="187"/>
      <c r="VIM261" s="187"/>
      <c r="VIN261" s="187"/>
      <c r="VIO261" s="187"/>
      <c r="VIP261" s="187"/>
      <c r="VIQ261" s="187"/>
      <c r="VIR261" s="187"/>
      <c r="VIS261" s="187"/>
      <c r="VIT261" s="187"/>
      <c r="VIU261" s="187"/>
      <c r="VIV261" s="187"/>
      <c r="VIW261" s="187"/>
      <c r="VIX261" s="187"/>
      <c r="VIY261" s="187"/>
      <c r="VIZ261" s="187"/>
      <c r="VJA261" s="187"/>
      <c r="VJB261" s="187"/>
      <c r="VJC261" s="187"/>
      <c r="VJD261" s="187"/>
      <c r="VJE261" s="187"/>
      <c r="VJF261" s="187"/>
      <c r="VJG261" s="187"/>
      <c r="VJH261" s="187"/>
      <c r="VJI261" s="187"/>
      <c r="VJJ261" s="187"/>
      <c r="VJK261" s="187"/>
      <c r="VJL261" s="187"/>
      <c r="VJM261" s="187"/>
      <c r="VJN261" s="187"/>
      <c r="VJO261" s="187"/>
      <c r="VJP261" s="187"/>
      <c r="VJQ261" s="187"/>
      <c r="VJR261" s="187"/>
      <c r="VJS261" s="187"/>
      <c r="VJT261" s="187"/>
      <c r="VJU261" s="187"/>
      <c r="VJV261" s="187"/>
      <c r="VJW261" s="187"/>
      <c r="VJX261" s="187"/>
      <c r="VJY261" s="187"/>
      <c r="VJZ261" s="187"/>
      <c r="VKA261" s="187"/>
      <c r="VKB261" s="187"/>
      <c r="VKC261" s="187"/>
      <c r="VKD261" s="187"/>
      <c r="VKE261" s="187"/>
      <c r="VKF261" s="187"/>
      <c r="VKG261" s="187"/>
      <c r="VKH261" s="187"/>
      <c r="VKI261" s="187"/>
      <c r="VKJ261" s="187"/>
      <c r="VKK261" s="187"/>
      <c r="VKL261" s="187"/>
      <c r="VKM261" s="187"/>
      <c r="VKN261" s="187"/>
      <c r="VKO261" s="187"/>
      <c r="VKP261" s="187"/>
      <c r="VKQ261" s="187"/>
      <c r="VKR261" s="187"/>
      <c r="VKS261" s="187"/>
      <c r="VKT261" s="187"/>
      <c r="VKU261" s="187"/>
      <c r="VKV261" s="187"/>
      <c r="VKW261" s="187"/>
      <c r="VKX261" s="187"/>
      <c r="VKY261" s="187"/>
      <c r="VKZ261" s="187"/>
      <c r="VLA261" s="187"/>
      <c r="VLB261" s="187"/>
      <c r="VLC261" s="187"/>
      <c r="VLD261" s="187"/>
      <c r="VLE261" s="187"/>
      <c r="VLF261" s="187"/>
      <c r="VLG261" s="187"/>
      <c r="VLH261" s="187"/>
      <c r="VLI261" s="187"/>
      <c r="VLJ261" s="187"/>
      <c r="VLK261" s="187"/>
      <c r="VLL261" s="187"/>
      <c r="VLM261" s="187"/>
      <c r="VLN261" s="187"/>
      <c r="VLO261" s="187"/>
      <c r="VLP261" s="187"/>
      <c r="VLQ261" s="187"/>
      <c r="VLR261" s="187"/>
      <c r="VLS261" s="187"/>
      <c r="VLT261" s="187"/>
      <c r="VLU261" s="187"/>
      <c r="VLV261" s="187"/>
      <c r="VLW261" s="187"/>
      <c r="VLX261" s="187"/>
      <c r="VLY261" s="187"/>
      <c r="VLZ261" s="187"/>
      <c r="VMA261" s="187"/>
      <c r="VMB261" s="187"/>
      <c r="VMC261" s="187"/>
      <c r="VMD261" s="187"/>
      <c r="VME261" s="187"/>
      <c r="VMF261" s="187"/>
      <c r="VMG261" s="187"/>
      <c r="VMH261" s="187"/>
      <c r="VMI261" s="187"/>
      <c r="VMJ261" s="187"/>
      <c r="VMK261" s="187"/>
      <c r="VML261" s="187"/>
      <c r="VMM261" s="187"/>
      <c r="VMN261" s="187"/>
      <c r="VMO261" s="187"/>
      <c r="VMP261" s="187"/>
      <c r="VMQ261" s="187"/>
      <c r="VMR261" s="187"/>
      <c r="VMS261" s="187"/>
      <c r="VMT261" s="187"/>
      <c r="VMU261" s="187"/>
      <c r="VMV261" s="187"/>
      <c r="VMW261" s="187"/>
      <c r="VMX261" s="187"/>
      <c r="VMY261" s="187"/>
      <c r="VMZ261" s="187"/>
      <c r="VNA261" s="187"/>
      <c r="VNB261" s="187"/>
      <c r="VNC261" s="187"/>
      <c r="VND261" s="187"/>
      <c r="VNE261" s="187"/>
      <c r="VNF261" s="187"/>
      <c r="VNG261" s="187"/>
      <c r="VNH261" s="187"/>
      <c r="VNI261" s="187"/>
      <c r="VNJ261" s="187"/>
      <c r="VNK261" s="187"/>
      <c r="VNL261" s="187"/>
      <c r="VNM261" s="187"/>
      <c r="VNN261" s="187"/>
      <c r="VNO261" s="187"/>
      <c r="VNP261" s="187"/>
      <c r="VNQ261" s="187"/>
      <c r="VNR261" s="187"/>
      <c r="VNS261" s="187"/>
      <c r="VNT261" s="187"/>
      <c r="VNU261" s="187"/>
      <c r="VNV261" s="187"/>
      <c r="VNW261" s="187"/>
      <c r="VNX261" s="187"/>
      <c r="VNY261" s="187"/>
      <c r="VNZ261" s="187"/>
      <c r="VOA261" s="187"/>
      <c r="VOB261" s="187"/>
      <c r="VOC261" s="187"/>
      <c r="VOD261" s="187"/>
      <c r="VOE261" s="187"/>
      <c r="VOF261" s="187"/>
      <c r="VOG261" s="187"/>
      <c r="VOH261" s="187"/>
      <c r="VOI261" s="187"/>
      <c r="VOJ261" s="187"/>
      <c r="VOK261" s="187"/>
      <c r="VOL261" s="187"/>
      <c r="VOM261" s="187"/>
      <c r="VON261" s="187"/>
      <c r="VOO261" s="187"/>
      <c r="VOP261" s="187"/>
      <c r="VOQ261" s="187"/>
      <c r="VOR261" s="187"/>
      <c r="VOS261" s="187"/>
      <c r="VOT261" s="187"/>
      <c r="VOU261" s="187"/>
      <c r="VOV261" s="187"/>
      <c r="VOW261" s="187"/>
      <c r="VOX261" s="187"/>
      <c r="VOY261" s="187"/>
      <c r="VOZ261" s="187"/>
      <c r="VPA261" s="187"/>
      <c r="VPB261" s="187"/>
      <c r="VPC261" s="187"/>
      <c r="VPD261" s="187"/>
      <c r="VPE261" s="187"/>
      <c r="VPF261" s="187"/>
      <c r="VPG261" s="187"/>
      <c r="VPH261" s="187"/>
      <c r="VPI261" s="187"/>
      <c r="VPJ261" s="187"/>
      <c r="VPK261" s="187"/>
      <c r="VPL261" s="187"/>
      <c r="VPM261" s="187"/>
      <c r="VPN261" s="187"/>
      <c r="VPO261" s="187"/>
      <c r="VPP261" s="187"/>
      <c r="VPQ261" s="187"/>
      <c r="VPR261" s="187"/>
      <c r="VPS261" s="187"/>
      <c r="VPT261" s="187"/>
      <c r="VPU261" s="187"/>
      <c r="VPV261" s="187"/>
      <c r="VPW261" s="187"/>
      <c r="VPX261" s="187"/>
      <c r="VPY261" s="187"/>
      <c r="VPZ261" s="187"/>
      <c r="VQA261" s="187"/>
      <c r="VQB261" s="187"/>
      <c r="VQC261" s="187"/>
      <c r="VQD261" s="187"/>
      <c r="VQE261" s="187"/>
      <c r="VQF261" s="187"/>
      <c r="VQG261" s="187"/>
      <c r="VQH261" s="187"/>
      <c r="VQI261" s="187"/>
      <c r="VQJ261" s="187"/>
      <c r="VQK261" s="187"/>
      <c r="VQL261" s="187"/>
      <c r="VQM261" s="187"/>
      <c r="VQN261" s="187"/>
      <c r="VQO261" s="187"/>
      <c r="VQP261" s="187"/>
      <c r="VQQ261" s="187"/>
      <c r="VQR261" s="187"/>
      <c r="VQS261" s="187"/>
      <c r="VQT261" s="187"/>
      <c r="VQU261" s="187"/>
      <c r="VQV261" s="187"/>
      <c r="VQW261" s="187"/>
      <c r="VQX261" s="187"/>
      <c r="VQY261" s="187"/>
      <c r="VQZ261" s="187"/>
      <c r="VRA261" s="187"/>
      <c r="VRB261" s="187"/>
      <c r="VRC261" s="187"/>
      <c r="VRD261" s="187"/>
      <c r="VRE261" s="187"/>
      <c r="VRF261" s="187"/>
      <c r="VRG261" s="187"/>
      <c r="VRH261" s="187"/>
      <c r="VRI261" s="187"/>
      <c r="VRJ261" s="187"/>
      <c r="VRK261" s="187"/>
      <c r="VRL261" s="187"/>
      <c r="VRM261" s="187"/>
      <c r="VRN261" s="187"/>
      <c r="VRO261" s="187"/>
      <c r="VRP261" s="187"/>
      <c r="VRQ261" s="187"/>
      <c r="VRR261" s="187"/>
      <c r="VRS261" s="187"/>
      <c r="VRT261" s="187"/>
      <c r="VRU261" s="187"/>
      <c r="VRV261" s="187"/>
      <c r="VRW261" s="187"/>
      <c r="VRX261" s="187"/>
      <c r="VRY261" s="187"/>
      <c r="VRZ261" s="187"/>
      <c r="VSA261" s="187"/>
      <c r="VSB261" s="187"/>
      <c r="VSC261" s="187"/>
      <c r="VSD261" s="187"/>
      <c r="VSE261" s="187"/>
      <c r="VSF261" s="187"/>
      <c r="VSG261" s="187"/>
      <c r="VSH261" s="187"/>
      <c r="VSI261" s="187"/>
      <c r="VSJ261" s="187"/>
      <c r="VSK261" s="187"/>
      <c r="VSL261" s="187"/>
      <c r="VSM261" s="187"/>
      <c r="VSN261" s="187"/>
      <c r="VSO261" s="187"/>
      <c r="VSP261" s="187"/>
      <c r="VSQ261" s="187"/>
      <c r="VSR261" s="187"/>
      <c r="VSS261" s="187"/>
      <c r="VST261" s="187"/>
      <c r="VSU261" s="187"/>
      <c r="VSV261" s="187"/>
      <c r="VSW261" s="187"/>
      <c r="VSX261" s="187"/>
      <c r="VSY261" s="187"/>
      <c r="VSZ261" s="187"/>
      <c r="VTA261" s="187"/>
      <c r="VTB261" s="187"/>
      <c r="VTC261" s="187"/>
      <c r="VTD261" s="187"/>
      <c r="VTE261" s="187"/>
      <c r="VTF261" s="187"/>
      <c r="VTG261" s="187"/>
      <c r="VTH261" s="187"/>
      <c r="VTI261" s="187"/>
      <c r="VTJ261" s="187"/>
      <c r="VTK261" s="187"/>
      <c r="VTL261" s="187"/>
      <c r="VTM261" s="187"/>
      <c r="VTN261" s="187"/>
      <c r="VTO261" s="187"/>
      <c r="VTP261" s="187"/>
      <c r="VTQ261" s="187"/>
      <c r="VTR261" s="187"/>
      <c r="VTS261" s="187"/>
      <c r="VTT261" s="187"/>
      <c r="VTU261" s="187"/>
      <c r="VTV261" s="187"/>
      <c r="VTW261" s="187"/>
      <c r="VTX261" s="187"/>
      <c r="VTY261" s="187"/>
      <c r="VTZ261" s="187"/>
      <c r="VUA261" s="187"/>
      <c r="VUB261" s="187"/>
      <c r="VUC261" s="187"/>
      <c r="VUD261" s="187"/>
      <c r="VUE261" s="187"/>
      <c r="VUF261" s="187"/>
      <c r="VUG261" s="187"/>
      <c r="VUH261" s="187"/>
      <c r="VUI261" s="187"/>
      <c r="VUJ261" s="187"/>
      <c r="VUK261" s="187"/>
      <c r="VUL261" s="187"/>
      <c r="VUM261" s="187"/>
      <c r="VUN261" s="187"/>
      <c r="VUO261" s="187"/>
      <c r="VUP261" s="187"/>
      <c r="VUQ261" s="187"/>
      <c r="VUR261" s="187"/>
      <c r="VUS261" s="187"/>
      <c r="VUT261" s="187"/>
      <c r="VUU261" s="187"/>
      <c r="VUV261" s="187"/>
      <c r="VUW261" s="187"/>
      <c r="VUX261" s="187"/>
      <c r="VUY261" s="187"/>
      <c r="VUZ261" s="187"/>
      <c r="VVA261" s="187"/>
      <c r="VVB261" s="187"/>
      <c r="VVC261" s="187"/>
      <c r="VVD261" s="187"/>
      <c r="VVE261" s="187"/>
      <c r="VVF261" s="187"/>
      <c r="VVG261" s="187"/>
      <c r="VVH261" s="187"/>
      <c r="VVI261" s="187"/>
      <c r="VVJ261" s="187"/>
      <c r="VVK261" s="187"/>
      <c r="VVL261" s="187"/>
      <c r="VVM261" s="187"/>
      <c r="VVN261" s="187"/>
      <c r="VVO261" s="187"/>
      <c r="VVP261" s="187"/>
      <c r="VVQ261" s="187"/>
      <c r="VVR261" s="187"/>
      <c r="VVS261" s="187"/>
      <c r="VVT261" s="187"/>
      <c r="VVU261" s="187"/>
      <c r="VVV261" s="187"/>
      <c r="VVW261" s="187"/>
      <c r="VVX261" s="187"/>
      <c r="VVY261" s="187"/>
      <c r="VVZ261" s="187"/>
      <c r="VWA261" s="187"/>
      <c r="VWB261" s="187"/>
      <c r="VWC261" s="187"/>
      <c r="VWD261" s="187"/>
      <c r="VWE261" s="187"/>
      <c r="VWF261" s="187"/>
      <c r="VWG261" s="187"/>
      <c r="VWH261" s="187"/>
      <c r="VWI261" s="187"/>
      <c r="VWJ261" s="187"/>
      <c r="VWK261" s="187"/>
      <c r="VWL261" s="187"/>
      <c r="VWM261" s="187"/>
      <c r="VWN261" s="187"/>
      <c r="VWO261" s="187"/>
      <c r="VWP261" s="187"/>
      <c r="VWQ261" s="187"/>
      <c r="VWR261" s="187"/>
      <c r="VWS261" s="187"/>
      <c r="VWT261" s="187"/>
      <c r="VWU261" s="187"/>
      <c r="VWV261" s="187"/>
      <c r="VWW261" s="187"/>
      <c r="VWX261" s="187"/>
      <c r="VWY261" s="187"/>
      <c r="VWZ261" s="187"/>
      <c r="VXA261" s="187"/>
      <c r="VXB261" s="187"/>
      <c r="VXC261" s="187"/>
      <c r="VXD261" s="187"/>
      <c r="VXE261" s="187"/>
      <c r="VXF261" s="187"/>
      <c r="VXG261" s="187"/>
      <c r="VXH261" s="187"/>
      <c r="VXI261" s="187"/>
      <c r="VXJ261" s="187"/>
      <c r="VXK261" s="187"/>
      <c r="VXL261" s="187"/>
      <c r="VXM261" s="187"/>
      <c r="VXN261" s="187"/>
      <c r="VXO261" s="187"/>
      <c r="VXP261" s="187"/>
      <c r="VXQ261" s="187"/>
      <c r="VXR261" s="187"/>
      <c r="VXS261" s="187"/>
      <c r="VXT261" s="187"/>
      <c r="VXU261" s="187"/>
      <c r="VXV261" s="187"/>
      <c r="VXW261" s="187"/>
      <c r="VXX261" s="187"/>
      <c r="VXY261" s="187"/>
      <c r="VXZ261" s="187"/>
      <c r="VYA261" s="187"/>
      <c r="VYB261" s="187"/>
      <c r="VYC261" s="187"/>
      <c r="VYD261" s="187"/>
      <c r="VYE261" s="187"/>
      <c r="VYF261" s="187"/>
      <c r="VYG261" s="187"/>
      <c r="VYH261" s="187"/>
      <c r="VYI261" s="187"/>
      <c r="VYJ261" s="187"/>
      <c r="VYK261" s="187"/>
      <c r="VYL261" s="187"/>
      <c r="VYM261" s="187"/>
      <c r="VYN261" s="187"/>
      <c r="VYO261" s="187"/>
      <c r="VYP261" s="187"/>
      <c r="VYQ261" s="187"/>
      <c r="VYR261" s="187"/>
      <c r="VYS261" s="187"/>
      <c r="VYT261" s="187"/>
      <c r="VYU261" s="187"/>
      <c r="VYV261" s="187"/>
      <c r="VYW261" s="187"/>
      <c r="VYX261" s="187"/>
      <c r="VYY261" s="187"/>
      <c r="VYZ261" s="187"/>
      <c r="VZA261" s="187"/>
      <c r="VZB261" s="187"/>
      <c r="VZC261" s="187"/>
      <c r="VZD261" s="187"/>
      <c r="VZE261" s="187"/>
      <c r="VZF261" s="187"/>
      <c r="VZG261" s="187"/>
      <c r="VZH261" s="187"/>
      <c r="VZI261" s="187"/>
      <c r="VZJ261" s="187"/>
      <c r="VZK261" s="187"/>
      <c r="VZL261" s="187"/>
      <c r="VZM261" s="187"/>
      <c r="VZN261" s="187"/>
      <c r="VZO261" s="187"/>
      <c r="VZP261" s="187"/>
      <c r="VZQ261" s="187"/>
      <c r="VZR261" s="187"/>
      <c r="VZS261" s="187"/>
      <c r="VZT261" s="187"/>
      <c r="VZU261" s="187"/>
      <c r="VZV261" s="187"/>
      <c r="VZW261" s="187"/>
      <c r="VZX261" s="187"/>
      <c r="VZY261" s="187"/>
      <c r="VZZ261" s="187"/>
      <c r="WAA261" s="187"/>
      <c r="WAB261" s="187"/>
      <c r="WAC261" s="187"/>
      <c r="WAD261" s="187"/>
      <c r="WAE261" s="187"/>
      <c r="WAF261" s="187"/>
      <c r="WAG261" s="187"/>
      <c r="WAH261" s="187"/>
      <c r="WAI261" s="187"/>
      <c r="WAJ261" s="187"/>
      <c r="WAK261" s="187"/>
      <c r="WAL261" s="187"/>
      <c r="WAM261" s="187"/>
      <c r="WAN261" s="187"/>
      <c r="WAO261" s="187"/>
      <c r="WAP261" s="187"/>
      <c r="WAQ261" s="187"/>
      <c r="WAR261" s="187"/>
      <c r="WAS261" s="187"/>
      <c r="WAT261" s="187"/>
      <c r="WAU261" s="187"/>
      <c r="WAV261" s="187"/>
      <c r="WAW261" s="187"/>
      <c r="WAX261" s="187"/>
      <c r="WAY261" s="187"/>
      <c r="WAZ261" s="187"/>
      <c r="WBA261" s="187"/>
      <c r="WBB261" s="187"/>
      <c r="WBC261" s="187"/>
      <c r="WBD261" s="187"/>
      <c r="WBE261" s="187"/>
      <c r="WBF261" s="187"/>
      <c r="WBG261" s="187"/>
      <c r="WBH261" s="187"/>
      <c r="WBI261" s="187"/>
      <c r="WBJ261" s="187"/>
      <c r="WBK261" s="187"/>
      <c r="WBL261" s="187"/>
      <c r="WBM261" s="187"/>
      <c r="WBN261" s="187"/>
      <c r="WBO261" s="187"/>
      <c r="WBP261" s="187"/>
      <c r="WBQ261" s="187"/>
      <c r="WBR261" s="187"/>
      <c r="WBS261" s="187"/>
      <c r="WBT261" s="187"/>
      <c r="WBU261" s="187"/>
      <c r="WBV261" s="187"/>
      <c r="WBW261" s="187"/>
      <c r="WBX261" s="187"/>
      <c r="WBY261" s="187"/>
      <c r="WBZ261" s="187"/>
      <c r="WCA261" s="187"/>
      <c r="WCB261" s="187"/>
      <c r="WCC261" s="187"/>
      <c r="WCD261" s="187"/>
      <c r="WCE261" s="187"/>
      <c r="WCF261" s="187"/>
      <c r="WCG261" s="187"/>
      <c r="WCH261" s="187"/>
      <c r="WCI261" s="187"/>
      <c r="WCJ261" s="187"/>
      <c r="WCK261" s="187"/>
      <c r="WCL261" s="187"/>
      <c r="WCM261" s="187"/>
      <c r="WCN261" s="187"/>
      <c r="WCO261" s="187"/>
      <c r="WCP261" s="187"/>
      <c r="WCQ261" s="187"/>
      <c r="WCR261" s="187"/>
      <c r="WCS261" s="187"/>
      <c r="WCT261" s="187"/>
      <c r="WCU261" s="187"/>
      <c r="WCV261" s="187"/>
      <c r="WCW261" s="187"/>
      <c r="WCX261" s="187"/>
      <c r="WCY261" s="187"/>
      <c r="WCZ261" s="187"/>
      <c r="WDA261" s="187"/>
      <c r="WDB261" s="187"/>
      <c r="WDC261" s="187"/>
      <c r="WDD261" s="187"/>
      <c r="WDE261" s="187"/>
      <c r="WDF261" s="187"/>
      <c r="WDG261" s="187"/>
      <c r="WDH261" s="187"/>
      <c r="WDI261" s="187"/>
      <c r="WDJ261" s="187"/>
      <c r="WDK261" s="187"/>
      <c r="WDL261" s="187"/>
      <c r="WDM261" s="187"/>
      <c r="WDN261" s="187"/>
      <c r="WDO261" s="187"/>
      <c r="WDP261" s="187"/>
      <c r="WDQ261" s="187"/>
      <c r="WDR261" s="187"/>
      <c r="WDS261" s="187"/>
      <c r="WDT261" s="187"/>
      <c r="WDU261" s="187"/>
      <c r="WDV261" s="187"/>
      <c r="WDW261" s="187"/>
      <c r="WDX261" s="187"/>
      <c r="WDY261" s="187"/>
      <c r="WDZ261" s="187"/>
      <c r="WEA261" s="187"/>
      <c r="WEB261" s="187"/>
      <c r="WEC261" s="187"/>
      <c r="WED261" s="187"/>
      <c r="WEE261" s="187"/>
      <c r="WEF261" s="187"/>
      <c r="WEG261" s="187"/>
      <c r="WEH261" s="187"/>
      <c r="WEI261" s="187"/>
      <c r="WEJ261" s="187"/>
      <c r="WEK261" s="187"/>
      <c r="WEL261" s="187"/>
      <c r="WEM261" s="187"/>
      <c r="WEN261" s="187"/>
      <c r="WEO261" s="187"/>
      <c r="WEP261" s="187"/>
      <c r="WEQ261" s="187"/>
      <c r="WER261" s="187"/>
      <c r="WES261" s="187"/>
      <c r="WET261" s="187"/>
      <c r="WEU261" s="187"/>
      <c r="WEV261" s="187"/>
      <c r="WEW261" s="187"/>
      <c r="WEX261" s="187"/>
      <c r="WEY261" s="187"/>
      <c r="WEZ261" s="187"/>
      <c r="WFA261" s="187"/>
      <c r="WFB261" s="187"/>
      <c r="WFC261" s="187"/>
      <c r="WFD261" s="187"/>
      <c r="WFE261" s="187"/>
      <c r="WFF261" s="187"/>
      <c r="WFG261" s="187"/>
      <c r="WFH261" s="187"/>
      <c r="WFI261" s="187"/>
      <c r="WFJ261" s="187"/>
      <c r="WFK261" s="187"/>
      <c r="WFL261" s="187"/>
      <c r="WFM261" s="187"/>
      <c r="WFN261" s="187"/>
      <c r="WFO261" s="187"/>
      <c r="WFP261" s="187"/>
      <c r="WFQ261" s="187"/>
      <c r="WFR261" s="187"/>
      <c r="WFS261" s="187"/>
      <c r="WFT261" s="187"/>
      <c r="WFU261" s="187"/>
      <c r="WFV261" s="187"/>
      <c r="WFW261" s="187"/>
      <c r="WFX261" s="187"/>
      <c r="WFY261" s="187"/>
      <c r="WFZ261" s="187"/>
      <c r="WGA261" s="187"/>
      <c r="WGB261" s="187"/>
      <c r="WGC261" s="187"/>
      <c r="WGD261" s="187"/>
      <c r="WGE261" s="187"/>
      <c r="WGF261" s="187"/>
      <c r="WGG261" s="187"/>
      <c r="WGH261" s="187"/>
      <c r="WGI261" s="187"/>
      <c r="WGJ261" s="187"/>
      <c r="WGK261" s="187"/>
      <c r="WGL261" s="187"/>
      <c r="WGM261" s="187"/>
      <c r="WGN261" s="187"/>
      <c r="WGO261" s="187"/>
      <c r="WGP261" s="187"/>
      <c r="WGQ261" s="187"/>
      <c r="WGR261" s="187"/>
      <c r="WGS261" s="187"/>
      <c r="WGT261" s="187"/>
      <c r="WGU261" s="187"/>
      <c r="WGV261" s="187"/>
      <c r="WGW261" s="187"/>
      <c r="WGX261" s="187"/>
      <c r="WGY261" s="187"/>
      <c r="WGZ261" s="187"/>
      <c r="WHA261" s="187"/>
      <c r="WHB261" s="187"/>
      <c r="WHC261" s="187"/>
      <c r="WHD261" s="187"/>
      <c r="WHE261" s="187"/>
      <c r="WHF261" s="187"/>
      <c r="WHG261" s="187"/>
      <c r="WHH261" s="187"/>
      <c r="WHI261" s="187"/>
      <c r="WHJ261" s="187"/>
      <c r="WHK261" s="187"/>
      <c r="WHL261" s="187"/>
      <c r="WHM261" s="187"/>
      <c r="WHN261" s="187"/>
      <c r="WHO261" s="187"/>
      <c r="WHP261" s="187"/>
      <c r="WHQ261" s="187"/>
      <c r="WHR261" s="187"/>
      <c r="WHS261" s="187"/>
      <c r="WHT261" s="187"/>
      <c r="WHU261" s="187"/>
      <c r="WHV261" s="187"/>
      <c r="WHW261" s="187"/>
      <c r="WHX261" s="187"/>
      <c r="WHY261" s="187"/>
      <c r="WHZ261" s="187"/>
      <c r="WIA261" s="187"/>
      <c r="WIB261" s="187"/>
      <c r="WIC261" s="187"/>
      <c r="WID261" s="187"/>
      <c r="WIE261" s="187"/>
      <c r="WIF261" s="187"/>
      <c r="WIG261" s="187"/>
      <c r="WIH261" s="187"/>
      <c r="WII261" s="187"/>
      <c r="WIJ261" s="187"/>
      <c r="WIK261" s="187"/>
      <c r="WIL261" s="187"/>
      <c r="WIM261" s="187"/>
      <c r="WIN261" s="187"/>
      <c r="WIO261" s="187"/>
      <c r="WIP261" s="187"/>
      <c r="WIQ261" s="187"/>
      <c r="WIR261" s="187"/>
      <c r="WIS261" s="187"/>
      <c r="WIT261" s="187"/>
      <c r="WIU261" s="187"/>
      <c r="WIV261" s="187"/>
      <c r="WIW261" s="187"/>
      <c r="WIX261" s="187"/>
      <c r="WIY261" s="187"/>
      <c r="WIZ261" s="187"/>
      <c r="WJA261" s="187"/>
      <c r="WJB261" s="187"/>
      <c r="WJC261" s="187"/>
      <c r="WJD261" s="187"/>
      <c r="WJE261" s="187"/>
      <c r="WJF261" s="187"/>
      <c r="WJG261" s="187"/>
      <c r="WJH261" s="187"/>
      <c r="WJI261" s="187"/>
      <c r="WJJ261" s="187"/>
      <c r="WJK261" s="187"/>
      <c r="WJL261" s="187"/>
      <c r="WJM261" s="187"/>
      <c r="WJN261" s="187"/>
      <c r="WJO261" s="187"/>
      <c r="WJP261" s="187"/>
      <c r="WJQ261" s="187"/>
      <c r="WJR261" s="187"/>
      <c r="WJS261" s="187"/>
      <c r="WJT261" s="187"/>
      <c r="WJU261" s="187"/>
      <c r="WJV261" s="187"/>
      <c r="WJW261" s="187"/>
      <c r="WJX261" s="187"/>
      <c r="WJY261" s="187"/>
      <c r="WJZ261" s="187"/>
      <c r="WKA261" s="187"/>
      <c r="WKB261" s="187"/>
      <c r="WKC261" s="187"/>
      <c r="WKD261" s="187"/>
      <c r="WKE261" s="187"/>
      <c r="WKF261" s="187"/>
      <c r="WKG261" s="187"/>
      <c r="WKH261" s="187"/>
      <c r="WKI261" s="187"/>
      <c r="WKJ261" s="187"/>
      <c r="WKK261" s="187"/>
      <c r="WKL261" s="187"/>
      <c r="WKM261" s="187"/>
      <c r="WKN261" s="187"/>
      <c r="WKO261" s="187"/>
      <c r="WKP261" s="187"/>
      <c r="WKQ261" s="187"/>
      <c r="WKR261" s="187"/>
      <c r="WKS261" s="187"/>
      <c r="WKT261" s="187"/>
      <c r="WKU261" s="187"/>
      <c r="WKV261" s="187"/>
      <c r="WKW261" s="187"/>
      <c r="WKX261" s="187"/>
      <c r="WKY261" s="187"/>
      <c r="WKZ261" s="187"/>
      <c r="WLA261" s="187"/>
      <c r="WLB261" s="187"/>
      <c r="WLC261" s="187"/>
      <c r="WLD261" s="187"/>
      <c r="WLE261" s="187"/>
      <c r="WLF261" s="187"/>
      <c r="WLG261" s="187"/>
      <c r="WLH261" s="187"/>
      <c r="WLI261" s="187"/>
      <c r="WLJ261" s="187"/>
      <c r="WLK261" s="187"/>
      <c r="WLL261" s="187"/>
      <c r="WLM261" s="187"/>
      <c r="WLN261" s="187"/>
      <c r="WLO261" s="187"/>
      <c r="WLP261" s="187"/>
      <c r="WLQ261" s="187"/>
      <c r="WLR261" s="187"/>
      <c r="WLS261" s="187"/>
      <c r="WLT261" s="187"/>
      <c r="WLU261" s="187"/>
      <c r="WLV261" s="187"/>
      <c r="WLW261" s="187"/>
      <c r="WLX261" s="187"/>
      <c r="WLY261" s="187"/>
      <c r="WLZ261" s="187"/>
      <c r="WMA261" s="187"/>
      <c r="WMB261" s="187"/>
      <c r="WMC261" s="187"/>
      <c r="WMD261" s="187"/>
      <c r="WME261" s="187"/>
      <c r="WMF261" s="187"/>
      <c r="WMG261" s="187"/>
      <c r="WMH261" s="187"/>
      <c r="WMI261" s="187"/>
      <c r="WMJ261" s="187"/>
      <c r="WMK261" s="187"/>
      <c r="WML261" s="187"/>
      <c r="WMM261" s="187"/>
      <c r="WMN261" s="187"/>
      <c r="WMO261" s="187"/>
      <c r="WMP261" s="187"/>
      <c r="WMQ261" s="187"/>
      <c r="WMR261" s="187"/>
      <c r="WMS261" s="187"/>
      <c r="WMT261" s="187"/>
      <c r="WMU261" s="187"/>
      <c r="WMV261" s="187"/>
      <c r="WMW261" s="187"/>
      <c r="WMX261" s="187"/>
      <c r="WMY261" s="187"/>
      <c r="WMZ261" s="187"/>
      <c r="WNA261" s="187"/>
      <c r="WNB261" s="187"/>
      <c r="WNC261" s="187"/>
      <c r="WND261" s="187"/>
      <c r="WNE261" s="187"/>
      <c r="WNF261" s="187"/>
      <c r="WNG261" s="187"/>
      <c r="WNH261" s="187"/>
      <c r="WNI261" s="187"/>
      <c r="WNJ261" s="187"/>
      <c r="WNK261" s="187"/>
      <c r="WNL261" s="187"/>
      <c r="WNM261" s="187"/>
      <c r="WNN261" s="187"/>
      <c r="WNO261" s="187"/>
      <c r="WNP261" s="187"/>
      <c r="WNQ261" s="187"/>
      <c r="WNR261" s="187"/>
      <c r="WNS261" s="187"/>
      <c r="WNT261" s="187"/>
      <c r="WNU261" s="187"/>
      <c r="WNV261" s="187"/>
      <c r="WNW261" s="187"/>
      <c r="WNX261" s="187"/>
      <c r="WNY261" s="187"/>
      <c r="WNZ261" s="187"/>
      <c r="WOA261" s="187"/>
      <c r="WOB261" s="187"/>
      <c r="WOC261" s="187"/>
      <c r="WOD261" s="187"/>
      <c r="WOE261" s="187"/>
      <c r="WOF261" s="187"/>
      <c r="WOG261" s="187"/>
      <c r="WOH261" s="187"/>
      <c r="WOI261" s="187"/>
      <c r="WOJ261" s="187"/>
      <c r="WOK261" s="187"/>
      <c r="WOL261" s="187"/>
      <c r="WOM261" s="187"/>
      <c r="WON261" s="187"/>
      <c r="WOO261" s="187"/>
      <c r="WOP261" s="187"/>
      <c r="WOQ261" s="187"/>
      <c r="WOR261" s="187"/>
      <c r="WOS261" s="187"/>
      <c r="WOT261" s="187"/>
      <c r="WOU261" s="187"/>
      <c r="WOV261" s="187"/>
      <c r="WOW261" s="187"/>
      <c r="WOX261" s="187"/>
      <c r="WOY261" s="187"/>
      <c r="WOZ261" s="187"/>
      <c r="WPA261" s="187"/>
      <c r="WPB261" s="187"/>
      <c r="WPC261" s="187"/>
      <c r="WPD261" s="187"/>
      <c r="WPE261" s="187"/>
      <c r="WPF261" s="187"/>
      <c r="WPG261" s="187"/>
      <c r="WPH261" s="187"/>
      <c r="WPI261" s="187"/>
      <c r="WPJ261" s="187"/>
      <c r="WPK261" s="187"/>
      <c r="WPL261" s="187"/>
      <c r="WPM261" s="187"/>
      <c r="WPN261" s="187"/>
      <c r="WPO261" s="187"/>
      <c r="WPP261" s="187"/>
      <c r="WPQ261" s="187"/>
      <c r="WPR261" s="187"/>
      <c r="WPS261" s="187"/>
      <c r="WPT261" s="187"/>
      <c r="WPU261" s="187"/>
      <c r="WPV261" s="187"/>
      <c r="WPW261" s="187"/>
      <c r="WPX261" s="187"/>
      <c r="WPY261" s="187"/>
      <c r="WPZ261" s="187"/>
      <c r="WQA261" s="187"/>
      <c r="WQB261" s="187"/>
      <c r="WQC261" s="187"/>
      <c r="WQD261" s="187"/>
      <c r="WQE261" s="187"/>
      <c r="WQF261" s="187"/>
      <c r="WQG261" s="187"/>
      <c r="WQH261" s="187"/>
      <c r="WQI261" s="187"/>
      <c r="WQJ261" s="187"/>
      <c r="WQK261" s="187"/>
      <c r="WQL261" s="187"/>
      <c r="WQM261" s="187"/>
      <c r="WQN261" s="187"/>
      <c r="WQO261" s="187"/>
      <c r="WQP261" s="187"/>
      <c r="WQQ261" s="187"/>
      <c r="WQR261" s="187"/>
      <c r="WQS261" s="187"/>
      <c r="WQT261" s="187"/>
      <c r="WQU261" s="187"/>
      <c r="WQV261" s="187"/>
      <c r="WQW261" s="187"/>
      <c r="WQX261" s="187"/>
      <c r="WQY261" s="187"/>
      <c r="WQZ261" s="187"/>
      <c r="WRA261" s="187"/>
      <c r="WRB261" s="187"/>
      <c r="WRC261" s="187"/>
      <c r="WRD261" s="187"/>
      <c r="WRE261" s="187"/>
      <c r="WRF261" s="187"/>
      <c r="WRG261" s="187"/>
      <c r="WRH261" s="187"/>
      <c r="WRI261" s="187"/>
      <c r="WRJ261" s="187"/>
      <c r="WRK261" s="187"/>
      <c r="WRL261" s="187"/>
      <c r="WRM261" s="187"/>
      <c r="WRN261" s="187"/>
      <c r="WRO261" s="187"/>
      <c r="WRP261" s="187"/>
      <c r="WRQ261" s="187"/>
      <c r="WRR261" s="187"/>
      <c r="WRS261" s="187"/>
      <c r="WRT261" s="187"/>
      <c r="WRU261" s="187"/>
      <c r="WRV261" s="187"/>
      <c r="WRW261" s="187"/>
      <c r="WRX261" s="187"/>
      <c r="WRY261" s="187"/>
      <c r="WRZ261" s="187"/>
      <c r="WSA261" s="187"/>
      <c r="WSB261" s="187"/>
      <c r="WSC261" s="187"/>
      <c r="WSD261" s="187"/>
      <c r="WSE261" s="187"/>
      <c r="WSF261" s="187"/>
      <c r="WSG261" s="187"/>
      <c r="WSH261" s="187"/>
      <c r="WSI261" s="187"/>
      <c r="WSJ261" s="187"/>
      <c r="WSK261" s="187"/>
      <c r="WSL261" s="187"/>
      <c r="WSM261" s="187"/>
      <c r="WSN261" s="187"/>
      <c r="WSO261" s="187"/>
      <c r="WSP261" s="187"/>
      <c r="WSQ261" s="187"/>
      <c r="WSR261" s="187"/>
      <c r="WSS261" s="187"/>
      <c r="WST261" s="187"/>
      <c r="WSU261" s="187"/>
      <c r="WSV261" s="187"/>
      <c r="WSW261" s="187"/>
      <c r="WSX261" s="187"/>
      <c r="WSY261" s="187"/>
      <c r="WSZ261" s="187"/>
      <c r="WTA261" s="187"/>
      <c r="WTB261" s="187"/>
      <c r="WTC261" s="187"/>
      <c r="WTD261" s="187"/>
      <c r="WTE261" s="187"/>
      <c r="WTF261" s="187"/>
      <c r="WTG261" s="187"/>
      <c r="WTH261" s="187"/>
      <c r="WTI261" s="187"/>
      <c r="WTJ261" s="187"/>
      <c r="WTK261" s="187"/>
      <c r="WTL261" s="187"/>
      <c r="WTM261" s="187"/>
      <c r="WTN261" s="187"/>
      <c r="WTO261" s="187"/>
      <c r="WTP261" s="187"/>
      <c r="WTQ261" s="187"/>
      <c r="WTR261" s="187"/>
      <c r="WTS261" s="187"/>
      <c r="WTT261" s="187"/>
      <c r="WTU261" s="187"/>
      <c r="WTV261" s="187"/>
      <c r="WTW261" s="187"/>
      <c r="WTX261" s="187"/>
      <c r="WTY261" s="187"/>
      <c r="WTZ261" s="187"/>
      <c r="WUA261" s="187"/>
      <c r="WUB261" s="187"/>
      <c r="WUC261" s="187"/>
      <c r="WUD261" s="187"/>
      <c r="WUE261" s="187"/>
      <c r="WUF261" s="187"/>
      <c r="WUG261" s="187"/>
      <c r="WUH261" s="187"/>
      <c r="WUI261" s="187"/>
      <c r="WUJ261" s="187"/>
      <c r="WUK261" s="187"/>
      <c r="WUL261" s="187"/>
      <c r="WUM261" s="187"/>
      <c r="WUN261" s="187"/>
      <c r="WUO261" s="187"/>
      <c r="WUP261" s="187"/>
      <c r="WUQ261" s="187"/>
      <c r="WUR261" s="187"/>
      <c r="WUS261" s="187"/>
      <c r="WUT261" s="187"/>
      <c r="WUU261" s="187"/>
      <c r="WUV261" s="187"/>
      <c r="WUW261" s="187"/>
      <c r="WUX261" s="187"/>
      <c r="WUY261" s="187"/>
      <c r="WUZ261" s="187"/>
      <c r="WVA261" s="187"/>
      <c r="WVB261" s="187"/>
      <c r="WVC261" s="187"/>
      <c r="WVD261" s="187"/>
      <c r="WVE261" s="187"/>
      <c r="WVF261" s="187"/>
      <c r="WVG261" s="187"/>
      <c r="WVH261" s="187"/>
      <c r="WVI261" s="187"/>
      <c r="WVJ261" s="187"/>
      <c r="WVK261" s="187"/>
      <c r="WVL261" s="187"/>
      <c r="WVM261" s="187"/>
      <c r="WVN261" s="187"/>
      <c r="WVO261" s="187"/>
      <c r="WVP261" s="187"/>
      <c r="WVQ261" s="187"/>
      <c r="WVR261" s="187"/>
      <c r="WVS261" s="187"/>
      <c r="WVT261" s="187"/>
      <c r="WVU261" s="187"/>
      <c r="WVV261" s="187"/>
      <c r="WVW261" s="187"/>
      <c r="WVX261" s="187"/>
      <c r="WVY261" s="187"/>
      <c r="WVZ261" s="187"/>
      <c r="WWA261" s="187"/>
      <c r="WWB261" s="187"/>
      <c r="WWC261" s="187"/>
      <c r="WWD261" s="187"/>
      <c r="WWE261" s="187"/>
      <c r="WWF261" s="187"/>
      <c r="WWG261" s="187"/>
      <c r="WWH261" s="187"/>
      <c r="WWI261" s="187"/>
      <c r="WWJ261" s="187"/>
      <c r="WWK261" s="187"/>
      <c r="WWL261" s="187"/>
      <c r="WWM261" s="187"/>
      <c r="WWN261" s="187"/>
      <c r="WWO261" s="187"/>
      <c r="WWP261" s="187"/>
      <c r="WWQ261" s="187"/>
      <c r="WWR261" s="187"/>
      <c r="WWS261" s="187"/>
      <c r="WWT261" s="187"/>
      <c r="WWU261" s="187"/>
      <c r="WWV261" s="187"/>
      <c r="WWW261" s="187"/>
      <c r="WWX261" s="187"/>
      <c r="WWY261" s="187"/>
      <c r="WWZ261" s="187"/>
      <c r="WXA261" s="187"/>
      <c r="WXB261" s="187"/>
      <c r="WXC261" s="187"/>
      <c r="WXD261" s="187"/>
      <c r="WXE261" s="187"/>
      <c r="WXF261" s="187"/>
      <c r="WXG261" s="187"/>
      <c r="WXH261" s="187"/>
      <c r="WXI261" s="187"/>
      <c r="WXJ261" s="187"/>
      <c r="WXK261" s="187"/>
      <c r="WXL261" s="187"/>
      <c r="WXM261" s="187"/>
      <c r="WXN261" s="187"/>
      <c r="WXO261" s="187"/>
      <c r="WXP261" s="187"/>
      <c r="WXQ261" s="187"/>
      <c r="WXR261" s="187"/>
      <c r="WXS261" s="187"/>
      <c r="WXT261" s="187"/>
      <c r="WXU261" s="187"/>
      <c r="WXV261" s="187"/>
      <c r="WXW261" s="187"/>
      <c r="WXX261" s="187"/>
      <c r="WXY261" s="187"/>
      <c r="WXZ261" s="187"/>
      <c r="WYA261" s="187"/>
      <c r="WYB261" s="187"/>
      <c r="WYC261" s="187"/>
      <c r="WYD261" s="187"/>
      <c r="WYE261" s="187"/>
      <c r="WYF261" s="187"/>
      <c r="WYG261" s="187"/>
      <c r="WYH261" s="187"/>
      <c r="WYI261" s="187"/>
      <c r="WYJ261" s="187"/>
      <c r="WYK261" s="187"/>
      <c r="WYL261" s="187"/>
      <c r="WYM261" s="187"/>
      <c r="WYN261" s="187"/>
      <c r="WYO261" s="187"/>
      <c r="WYP261" s="187"/>
      <c r="WYQ261" s="187"/>
      <c r="WYR261" s="187"/>
      <c r="WYS261" s="187"/>
      <c r="WYT261" s="187"/>
      <c r="WYU261" s="187"/>
      <c r="WYV261" s="187"/>
      <c r="WYW261" s="187"/>
      <c r="WYX261" s="187"/>
      <c r="WYY261" s="187"/>
      <c r="WYZ261" s="187"/>
      <c r="WZA261" s="187"/>
      <c r="WZB261" s="187"/>
      <c r="WZC261" s="187"/>
      <c r="WZD261" s="187"/>
      <c r="WZE261" s="187"/>
      <c r="WZF261" s="187"/>
      <c r="WZG261" s="187"/>
      <c r="WZH261" s="187"/>
      <c r="WZI261" s="187"/>
      <c r="WZJ261" s="187"/>
      <c r="WZK261" s="187"/>
      <c r="WZL261" s="187"/>
      <c r="WZM261" s="187"/>
      <c r="WZN261" s="187"/>
      <c r="WZO261" s="187"/>
      <c r="WZP261" s="187"/>
      <c r="WZQ261" s="187"/>
      <c r="WZR261" s="187"/>
      <c r="WZS261" s="187"/>
      <c r="WZT261" s="187"/>
      <c r="WZU261" s="187"/>
      <c r="WZV261" s="187"/>
      <c r="WZW261" s="187"/>
      <c r="WZX261" s="187"/>
      <c r="WZY261" s="187"/>
      <c r="WZZ261" s="187"/>
      <c r="XAA261" s="187"/>
      <c r="XAB261" s="187"/>
      <c r="XAC261" s="187"/>
      <c r="XAD261" s="187"/>
      <c r="XAE261" s="187"/>
      <c r="XAF261" s="187"/>
      <c r="XAG261" s="187"/>
      <c r="XAH261" s="187"/>
      <c r="XAI261" s="187"/>
      <c r="XAJ261" s="187"/>
      <c r="XAK261" s="187"/>
      <c r="XAL261" s="187"/>
      <c r="XAM261" s="187"/>
      <c r="XAN261" s="187"/>
      <c r="XAO261" s="187"/>
      <c r="XAP261" s="187"/>
      <c r="XAQ261" s="187"/>
      <c r="XAR261" s="187"/>
      <c r="XAS261" s="187"/>
      <c r="XAT261" s="187"/>
      <c r="XAU261" s="187"/>
      <c r="XAV261" s="187"/>
      <c r="XAW261" s="187"/>
      <c r="XAX261" s="187"/>
      <c r="XAY261" s="187"/>
      <c r="XAZ261" s="187"/>
      <c r="XBA261" s="187"/>
      <c r="XBB261" s="187"/>
      <c r="XBC261" s="187"/>
      <c r="XBD261" s="187"/>
      <c r="XBE261" s="187"/>
      <c r="XBF261" s="187"/>
      <c r="XBG261" s="187"/>
      <c r="XBH261" s="187"/>
      <c r="XBI261" s="187"/>
      <c r="XBJ261" s="187"/>
      <c r="XBK261" s="187"/>
      <c r="XBL261" s="187"/>
      <c r="XBM261" s="187"/>
      <c r="XBN261" s="187"/>
      <c r="XBO261" s="187"/>
      <c r="XBP261" s="187"/>
      <c r="XBQ261" s="187"/>
      <c r="XBR261" s="187"/>
      <c r="XBS261" s="187"/>
      <c r="XBT261" s="187"/>
      <c r="XBU261" s="187"/>
      <c r="XBV261" s="187"/>
      <c r="XBW261" s="187"/>
      <c r="XBX261" s="187"/>
      <c r="XBY261" s="187"/>
      <c r="XBZ261" s="187"/>
      <c r="XCA261" s="187"/>
      <c r="XCB261" s="187"/>
      <c r="XCC261" s="187"/>
      <c r="XCD261" s="187"/>
      <c r="XCE261" s="187"/>
      <c r="XCF261" s="187"/>
      <c r="XCG261" s="187"/>
      <c r="XCH261" s="187"/>
      <c r="XCI261" s="187"/>
      <c r="XCJ261" s="187"/>
      <c r="XCK261" s="187"/>
      <c r="XCL261" s="187"/>
      <c r="XCM261" s="187"/>
      <c r="XCN261" s="187"/>
      <c r="XCO261" s="187"/>
      <c r="XCP261" s="187"/>
      <c r="XCQ261" s="187"/>
      <c r="XCR261" s="187"/>
      <c r="XCS261" s="187"/>
      <c r="XCT261" s="187"/>
      <c r="XCU261" s="187"/>
      <c r="XCV261" s="187"/>
      <c r="XCW261" s="187"/>
      <c r="XCX261" s="187"/>
      <c r="XCY261" s="187"/>
      <c r="XCZ261" s="187"/>
      <c r="XDA261" s="187"/>
      <c r="XDB261" s="187"/>
      <c r="XDC261" s="187"/>
      <c r="XDD261" s="187"/>
      <c r="XDE261" s="187"/>
      <c r="XDF261" s="187"/>
      <c r="XDG261" s="187"/>
      <c r="XDH261" s="187"/>
      <c r="XDI261" s="187"/>
      <c r="XDJ261" s="187"/>
      <c r="XDK261" s="187"/>
      <c r="XDL261" s="187"/>
      <c r="XDM261" s="187"/>
      <c r="XDN261" s="187"/>
      <c r="XDO261" s="187"/>
      <c r="XDP261" s="187"/>
      <c r="XDQ261" s="187"/>
      <c r="XDR261" s="187"/>
      <c r="XDS261" s="187"/>
      <c r="XDT261" s="187"/>
      <c r="XDU261" s="187"/>
      <c r="XDV261" s="187"/>
      <c r="XDW261" s="187"/>
      <c r="XDX261" s="187"/>
      <c r="XDY261" s="187"/>
      <c r="XDZ261" s="187"/>
      <c r="XEA261" s="187"/>
      <c r="XEB261" s="187"/>
      <c r="XEC261" s="187"/>
      <c r="XED261" s="187"/>
      <c r="XEE261" s="187"/>
      <c r="XEF261" s="187"/>
      <c r="XEG261" s="187"/>
      <c r="XEH261" s="187"/>
      <c r="XEI261" s="187"/>
      <c r="XEJ261" s="187"/>
      <c r="XEK261" s="187"/>
      <c r="XEL261" s="187"/>
      <c r="XEM261" s="187"/>
      <c r="XEN261" s="187"/>
      <c r="XEO261" s="187"/>
      <c r="XEP261" s="187"/>
      <c r="XEQ261" s="187"/>
      <c r="XER261" s="187"/>
      <c r="XES261" s="187"/>
      <c r="XET261" s="187"/>
      <c r="XEU261" s="187"/>
      <c r="XEV261" s="187"/>
      <c r="XEW261" s="187"/>
      <c r="XEX261" s="187"/>
      <c r="XEY261" s="187"/>
      <c r="XEZ261" s="187"/>
      <c r="XFA261" s="187"/>
      <c r="XFB261" s="187"/>
      <c r="XFC261" s="187"/>
    </row>
    <row r="262" s="187" customFormat="1" ht="19" customHeight="1" spans="1:16384">
      <c r="A262" s="191" t="s">
        <v>533</v>
      </c>
      <c r="B262" s="223">
        <f t="shared" ref="B262:V262" si="138">SUM(B263)</f>
        <v>0</v>
      </c>
      <c r="C262" s="223">
        <f t="shared" si="138"/>
        <v>0</v>
      </c>
      <c r="D262" s="223">
        <f t="shared" si="138"/>
        <v>0</v>
      </c>
      <c r="E262" s="223">
        <f t="shared" si="138"/>
        <v>0</v>
      </c>
      <c r="F262" s="223">
        <f t="shared" si="138"/>
        <v>0</v>
      </c>
      <c r="G262" s="223">
        <f t="shared" si="138"/>
        <v>0</v>
      </c>
      <c r="H262" s="223">
        <f t="shared" si="138"/>
        <v>0</v>
      </c>
      <c r="I262" s="223">
        <f t="shared" si="138"/>
        <v>0</v>
      </c>
      <c r="J262" s="223">
        <f t="shared" si="138"/>
        <v>0</v>
      </c>
      <c r="K262" s="223">
        <f t="shared" si="138"/>
        <v>0</v>
      </c>
      <c r="L262" s="223">
        <f t="shared" si="138"/>
        <v>0</v>
      </c>
      <c r="M262" s="223">
        <f t="shared" si="138"/>
        <v>0</v>
      </c>
      <c r="N262" s="223">
        <f t="shared" si="138"/>
        <v>0</v>
      </c>
      <c r="O262" s="223">
        <f t="shared" si="138"/>
        <v>0</v>
      </c>
      <c r="P262" s="223">
        <f t="shared" si="138"/>
        <v>0</v>
      </c>
      <c r="Q262" s="223">
        <f t="shared" si="138"/>
        <v>0</v>
      </c>
      <c r="R262" s="223">
        <f t="shared" si="138"/>
        <v>0</v>
      </c>
      <c r="S262" s="223">
        <f t="shared" si="138"/>
        <v>0</v>
      </c>
      <c r="T262" s="223">
        <f t="shared" si="138"/>
        <v>0</v>
      </c>
      <c r="U262" s="223">
        <f t="shared" si="138"/>
        <v>19000</v>
      </c>
      <c r="V262" s="223">
        <f t="shared" si="138"/>
        <v>19000</v>
      </c>
      <c r="XFD262" s="189"/>
    </row>
    <row r="263" s="187" customFormat="1" ht="20" customHeight="1" spans="1:16384">
      <c r="A263" s="224" t="s">
        <v>534</v>
      </c>
      <c r="B263" s="198">
        <f>SUM(C263,G263,L263,M263,N263)</f>
        <v>0</v>
      </c>
      <c r="C263" s="198">
        <f>SUM(D263:F263)</f>
        <v>0</v>
      </c>
      <c r="D263" s="198"/>
      <c r="E263" s="198"/>
      <c r="F263" s="198"/>
      <c r="G263" s="198">
        <f>SUM(H263:K263)</f>
        <v>0</v>
      </c>
      <c r="H263" s="198"/>
      <c r="I263" s="198"/>
      <c r="J263" s="198"/>
      <c r="K263" s="198"/>
      <c r="L263" s="198"/>
      <c r="M263" s="198"/>
      <c r="N263" s="198">
        <f>SUM(O263:P263)</f>
        <v>0</v>
      </c>
      <c r="O263" s="198"/>
      <c r="P263" s="198"/>
      <c r="Q263" s="198">
        <f>SUM(R263:T263)</f>
        <v>0</v>
      </c>
      <c r="R263" s="198"/>
      <c r="S263" s="198"/>
      <c r="T263" s="198"/>
      <c r="U263" s="198">
        <v>19000</v>
      </c>
      <c r="V263" s="198">
        <f t="shared" si="136"/>
        <v>19000</v>
      </c>
      <c r="XFD263" s="189"/>
    </row>
    <row r="264" s="187" customFormat="1" ht="19" customHeight="1" spans="1:16384">
      <c r="A264" s="191" t="s">
        <v>535</v>
      </c>
      <c r="B264" s="223">
        <f t="shared" ref="B264:V264" si="139">SUM(B265)</f>
        <v>0</v>
      </c>
      <c r="C264" s="223">
        <f t="shared" si="139"/>
        <v>0</v>
      </c>
      <c r="D264" s="223">
        <f t="shared" si="139"/>
        <v>0</v>
      </c>
      <c r="E264" s="223">
        <f t="shared" si="139"/>
        <v>0</v>
      </c>
      <c r="F264" s="223">
        <f t="shared" si="139"/>
        <v>0</v>
      </c>
      <c r="G264" s="223">
        <f t="shared" si="139"/>
        <v>0</v>
      </c>
      <c r="H264" s="223">
        <f t="shared" si="139"/>
        <v>0</v>
      </c>
      <c r="I264" s="223">
        <f t="shared" si="139"/>
        <v>0</v>
      </c>
      <c r="J264" s="223">
        <f t="shared" si="139"/>
        <v>0</v>
      </c>
      <c r="K264" s="223">
        <f t="shared" si="139"/>
        <v>0</v>
      </c>
      <c r="L264" s="223">
        <f t="shared" si="139"/>
        <v>0</v>
      </c>
      <c r="M264" s="223">
        <f t="shared" si="139"/>
        <v>0</v>
      </c>
      <c r="N264" s="223">
        <f t="shared" si="139"/>
        <v>0</v>
      </c>
      <c r="O264" s="223">
        <f t="shared" si="139"/>
        <v>0</v>
      </c>
      <c r="P264" s="223">
        <f t="shared" si="139"/>
        <v>0</v>
      </c>
      <c r="Q264" s="223">
        <f t="shared" si="139"/>
        <v>0</v>
      </c>
      <c r="R264" s="223">
        <f t="shared" si="139"/>
        <v>0</v>
      </c>
      <c r="S264" s="223">
        <f t="shared" si="139"/>
        <v>0</v>
      </c>
      <c r="T264" s="223">
        <f t="shared" si="139"/>
        <v>0</v>
      </c>
      <c r="U264" s="223">
        <f t="shared" si="139"/>
        <v>100</v>
      </c>
      <c r="V264" s="223">
        <f t="shared" si="139"/>
        <v>100</v>
      </c>
      <c r="XFD264" s="189"/>
    </row>
    <row r="265" s="187" customFormat="1" ht="19" customHeight="1" spans="1:16384">
      <c r="A265" s="224" t="s">
        <v>536</v>
      </c>
      <c r="B265" s="198">
        <f>SUM(C265,G265,L265,M265,N265)</f>
        <v>0</v>
      </c>
      <c r="C265" s="198">
        <f>SUM(D265:F265)</f>
        <v>0</v>
      </c>
      <c r="D265" s="198"/>
      <c r="E265" s="198"/>
      <c r="F265" s="198"/>
      <c r="G265" s="198"/>
      <c r="H265" s="198"/>
      <c r="I265" s="198"/>
      <c r="J265" s="198"/>
      <c r="K265" s="198"/>
      <c r="L265" s="198"/>
      <c r="M265" s="198"/>
      <c r="N265" s="198"/>
      <c r="O265" s="198"/>
      <c r="P265" s="198"/>
      <c r="Q265" s="198">
        <f>SUM(R265:T265)</f>
        <v>0</v>
      </c>
      <c r="R265" s="198"/>
      <c r="S265" s="198"/>
      <c r="T265" s="198"/>
      <c r="U265" s="198">
        <v>100</v>
      </c>
      <c r="V265" s="198">
        <f>B265+Q265+U265</f>
        <v>100</v>
      </c>
      <c r="XFD265" s="189"/>
    </row>
    <row r="266" s="187" customFormat="1" ht="19" customHeight="1" spans="1:16384">
      <c r="A266" s="197"/>
      <c r="B266" s="198"/>
      <c r="C266" s="198"/>
      <c r="D266" s="198"/>
      <c r="E266" s="198"/>
      <c r="F266" s="198"/>
      <c r="G266" s="198"/>
      <c r="H266" s="198"/>
      <c r="I266" s="198"/>
      <c r="J266" s="198"/>
      <c r="K266" s="198"/>
      <c r="L266" s="198"/>
      <c r="M266" s="198"/>
      <c r="N266" s="198"/>
      <c r="O266" s="198"/>
      <c r="P266" s="198"/>
      <c r="Q266" s="198"/>
      <c r="R266" s="198"/>
      <c r="S266" s="198"/>
      <c r="T266" s="198"/>
      <c r="U266" s="198"/>
      <c r="V266" s="198">
        <f>B266+Q266+U266</f>
        <v>0</v>
      </c>
      <c r="XFD266" s="189"/>
    </row>
    <row r="267" s="187" customFormat="1" ht="19" customHeight="1" spans="1:16384">
      <c r="A267" s="226" t="s">
        <v>459</v>
      </c>
      <c r="B267" s="223">
        <f t="shared" ref="B267:V267" si="140">B8+B76+B79+B92+B110+B120+B134+B151+B167+B181+B195+B214+B221+B231+B235+B245+B249+B252+B258+B260+B262+B264</f>
        <v>176599.999212</v>
      </c>
      <c r="C267" s="223">
        <f t="shared" si="140"/>
        <v>115799.997503</v>
      </c>
      <c r="D267" s="223">
        <f t="shared" si="140"/>
        <v>29099.99834</v>
      </c>
      <c r="E267" s="223">
        <f t="shared" si="140"/>
        <v>85000.002963</v>
      </c>
      <c r="F267" s="223">
        <f t="shared" si="140"/>
        <v>1699.9962</v>
      </c>
      <c r="G267" s="223">
        <f t="shared" si="140"/>
        <v>25500</v>
      </c>
      <c r="H267" s="223">
        <f t="shared" si="140"/>
        <v>9500</v>
      </c>
      <c r="I267" s="223">
        <f t="shared" si="140"/>
        <v>11700</v>
      </c>
      <c r="J267" s="223">
        <f t="shared" si="140"/>
        <v>3700</v>
      </c>
      <c r="K267" s="223">
        <f t="shared" si="140"/>
        <v>600</v>
      </c>
      <c r="L267" s="223">
        <f t="shared" si="140"/>
        <v>14000</v>
      </c>
      <c r="M267" s="223">
        <f t="shared" si="140"/>
        <v>7800.001709</v>
      </c>
      <c r="N267" s="223">
        <f t="shared" si="140"/>
        <v>13500</v>
      </c>
      <c r="O267" s="223">
        <f t="shared" si="140"/>
        <v>1000</v>
      </c>
      <c r="P267" s="223">
        <f t="shared" si="140"/>
        <v>12500</v>
      </c>
      <c r="Q267" s="223">
        <f t="shared" si="140"/>
        <v>28680.0001</v>
      </c>
      <c r="R267" s="223">
        <f t="shared" si="140"/>
        <v>1000.0033</v>
      </c>
      <c r="S267" s="223">
        <f t="shared" si="140"/>
        <v>2499.9968</v>
      </c>
      <c r="T267" s="223">
        <f t="shared" si="140"/>
        <v>25180</v>
      </c>
      <c r="U267" s="223">
        <f t="shared" si="140"/>
        <v>500720</v>
      </c>
      <c r="V267" s="223">
        <f t="shared" si="140"/>
        <v>705999.999312</v>
      </c>
      <c r="XFD267" s="189"/>
    </row>
    <row r="268" s="187" customFormat="1" spans="16384:16384">
      <c r="XFD268" s="189"/>
    </row>
    <row r="269" s="187" customFormat="1" spans="16384:16384">
      <c r="XFD269" s="189"/>
    </row>
    <row r="270" s="187" customFormat="1" spans="16384:16384">
      <c r="XFD270" s="189"/>
    </row>
    <row r="271" s="187" customFormat="1" spans="16384:16384">
      <c r="XFD271" s="189"/>
    </row>
    <row r="272" s="187" customFormat="1" spans="4:16384">
      <c r="D272" s="227"/>
      <c r="Q272" s="227"/>
      <c r="R272" s="227"/>
      <c r="XFD272" s="189"/>
    </row>
  </sheetData>
  <mergeCells count="15">
    <mergeCell ref="A1:V1"/>
    <mergeCell ref="B3:V3"/>
    <mergeCell ref="B4:P4"/>
    <mergeCell ref="C5:M5"/>
    <mergeCell ref="N5:P5"/>
    <mergeCell ref="C6:F6"/>
    <mergeCell ref="G6:K6"/>
    <mergeCell ref="A3:A7"/>
    <mergeCell ref="B5:B7"/>
    <mergeCell ref="L6:L7"/>
    <mergeCell ref="M6:M7"/>
    <mergeCell ref="N6:N7"/>
    <mergeCell ref="U4:U7"/>
    <mergeCell ref="V4:V7"/>
    <mergeCell ref="Q4:T6"/>
  </mergeCells>
  <pageMargins left="0.708333333333333" right="0.708333333333333" top="0.747916666666667" bottom="0.747916666666667" header="0.314583333333333" footer="0.314583333333333"/>
  <pageSetup paperSize="8" scale="69" firstPageNumber="12" fitToHeight="0" orientation="landscape" useFirstPageNumber="1" horizontalDpi="600"/>
  <headerFoot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D190"/>
  <sheetViews>
    <sheetView workbookViewId="0">
      <pane xSplit="1" ySplit="7" topLeftCell="B38" activePane="bottomRight" state="frozen"/>
      <selection/>
      <selection pane="topRight"/>
      <selection pane="bottomLeft"/>
      <selection pane="bottomRight" activeCell="A1" sqref="A1:AD1"/>
    </sheetView>
  </sheetViews>
  <sheetFormatPr defaultColWidth="10" defaultRowHeight="13.5"/>
  <cols>
    <col min="1" max="1" width="47.275" customWidth="1"/>
    <col min="2" max="2" width="12.3833333333333" customWidth="1"/>
    <col min="3" max="3" width="11.75" customWidth="1"/>
    <col min="4" max="4" width="8.5" customWidth="1"/>
    <col min="5" max="5" width="8.75" customWidth="1"/>
    <col min="6" max="6" width="7.88333333333333" customWidth="1"/>
    <col min="7" max="7" width="8.13333333333333" customWidth="1"/>
    <col min="8" max="8" width="9" customWidth="1"/>
    <col min="9" max="9" width="8.13333333333333" customWidth="1"/>
    <col min="10" max="10" width="8" customWidth="1"/>
    <col min="11" max="11" width="9.5" customWidth="1"/>
    <col min="12" max="12" width="7.5" customWidth="1"/>
    <col min="13" max="13" width="8.75" customWidth="1"/>
    <col min="14" max="14" width="7.38333333333333" customWidth="1"/>
    <col min="15" max="15" width="10.5" customWidth="1"/>
    <col min="16" max="17" width="7.13333333333333" customWidth="1"/>
    <col min="18" max="18" width="7.5" customWidth="1"/>
    <col min="19" max="19" width="8.25" customWidth="1"/>
    <col min="20" max="20" width="7.13333333333333" customWidth="1"/>
    <col min="21" max="21" width="7.88333333333333" customWidth="1"/>
    <col min="22" max="22" width="9.13333333333333" customWidth="1"/>
    <col min="23" max="23" width="6.5" customWidth="1"/>
    <col min="24" max="24" width="8.38333333333333" customWidth="1"/>
    <col min="25" max="25" width="7.5" customWidth="1"/>
    <col min="26" max="26" width="7.38333333333333" customWidth="1"/>
    <col min="27" max="27" width="8.25" customWidth="1"/>
    <col min="28" max="28" width="9.5" customWidth="1"/>
    <col min="29" max="29" width="9.13333333333333" customWidth="1"/>
    <col min="30" max="30" width="10.75" customWidth="1"/>
  </cols>
  <sheetData>
    <row r="1" ht="21.75" customHeight="1" spans="1:30">
      <c r="A1" s="182" t="s">
        <v>537</v>
      </c>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row>
    <row r="2" ht="18" customHeight="1" spans="1:30">
      <c r="A2" s="27"/>
      <c r="B2" s="27"/>
      <c r="AC2" s="185" t="s">
        <v>461</v>
      </c>
      <c r="AD2" s="185"/>
    </row>
    <row r="3" s="17" customFormat="1" spans="1:30">
      <c r="A3" s="183" t="s">
        <v>462</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row>
    <row r="4" s="17" customFormat="1" ht="22.5" customHeight="1" spans="1:30">
      <c r="A4" s="183"/>
      <c r="B4" s="183" t="s">
        <v>465</v>
      </c>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row>
    <row r="5" s="17" customFormat="1" ht="21" customHeight="1" spans="1:30">
      <c r="A5" s="183"/>
      <c r="B5" s="183" t="s">
        <v>467</v>
      </c>
      <c r="C5" s="183" t="s">
        <v>538</v>
      </c>
      <c r="D5" s="183"/>
      <c r="E5" s="183"/>
      <c r="F5" s="183"/>
      <c r="G5" s="183"/>
      <c r="H5" s="183"/>
      <c r="I5" s="183"/>
      <c r="J5" s="183"/>
      <c r="K5" s="183"/>
      <c r="L5" s="183"/>
      <c r="M5" s="183"/>
      <c r="N5" s="183"/>
      <c r="O5" s="183"/>
      <c r="P5" s="183"/>
      <c r="Q5" s="183"/>
      <c r="R5" s="183"/>
      <c r="S5" s="183"/>
      <c r="T5" s="183"/>
      <c r="U5" s="183"/>
      <c r="V5" s="183"/>
      <c r="W5" s="183"/>
      <c r="X5" s="183"/>
      <c r="Y5" s="183"/>
      <c r="Z5" s="183"/>
      <c r="AA5" s="183"/>
      <c r="AB5" s="183"/>
      <c r="AC5" s="183"/>
      <c r="AD5" s="183"/>
    </row>
    <row r="6" s="17" customFormat="1" ht="21" customHeight="1" spans="1:30">
      <c r="A6" s="183"/>
      <c r="B6" s="183"/>
      <c r="C6" s="183" t="s">
        <v>539</v>
      </c>
      <c r="D6" s="183"/>
      <c r="E6" s="183"/>
      <c r="F6" s="183"/>
      <c r="G6" s="183"/>
      <c r="H6" s="183"/>
      <c r="I6" s="183"/>
      <c r="J6" s="183"/>
      <c r="K6" s="183"/>
      <c r="L6" s="183"/>
      <c r="M6" s="183"/>
      <c r="N6" s="183"/>
      <c r="O6" s="183"/>
      <c r="P6" s="183" t="s">
        <v>540</v>
      </c>
      <c r="Q6" s="183" t="s">
        <v>541</v>
      </c>
      <c r="R6" s="183" t="s">
        <v>542</v>
      </c>
      <c r="S6" s="183"/>
      <c r="T6" s="183"/>
      <c r="U6" s="183"/>
      <c r="V6" s="183" t="s">
        <v>543</v>
      </c>
      <c r="W6" s="183"/>
      <c r="X6" s="183"/>
      <c r="Y6" s="183"/>
      <c r="Z6" s="183" t="s">
        <v>544</v>
      </c>
      <c r="AA6" s="183" t="s">
        <v>545</v>
      </c>
      <c r="AB6" s="183" t="s">
        <v>546</v>
      </c>
      <c r="AC6" s="183" t="s">
        <v>547</v>
      </c>
      <c r="AD6" s="183" t="s">
        <v>548</v>
      </c>
    </row>
    <row r="7" s="17" customFormat="1" ht="34.5" customHeight="1" spans="1:30">
      <c r="A7" s="183"/>
      <c r="B7" s="183"/>
      <c r="C7" s="183" t="s">
        <v>72</v>
      </c>
      <c r="D7" s="183" t="s">
        <v>549</v>
      </c>
      <c r="E7" s="183" t="s">
        <v>550</v>
      </c>
      <c r="F7" s="183" t="s">
        <v>551</v>
      </c>
      <c r="G7" s="183" t="s">
        <v>552</v>
      </c>
      <c r="H7" s="183" t="s">
        <v>553</v>
      </c>
      <c r="I7" s="183" t="s">
        <v>554</v>
      </c>
      <c r="J7" s="183" t="s">
        <v>555</v>
      </c>
      <c r="K7" s="183" t="s">
        <v>556</v>
      </c>
      <c r="L7" s="183" t="s">
        <v>557</v>
      </c>
      <c r="M7" s="183" t="s">
        <v>558</v>
      </c>
      <c r="N7" s="183" t="s">
        <v>559</v>
      </c>
      <c r="O7" s="183" t="s">
        <v>485</v>
      </c>
      <c r="P7" s="183"/>
      <c r="Q7" s="183"/>
      <c r="R7" s="183" t="s">
        <v>72</v>
      </c>
      <c r="S7" s="183" t="s">
        <v>560</v>
      </c>
      <c r="T7" s="183" t="s">
        <v>561</v>
      </c>
      <c r="U7" s="183" t="s">
        <v>562</v>
      </c>
      <c r="V7" s="183" t="s">
        <v>72</v>
      </c>
      <c r="W7" s="183" t="s">
        <v>563</v>
      </c>
      <c r="X7" s="183" t="s">
        <v>564</v>
      </c>
      <c r="Y7" s="183" t="s">
        <v>543</v>
      </c>
      <c r="Z7" s="183"/>
      <c r="AA7" s="183"/>
      <c r="AB7" s="183"/>
      <c r="AC7" s="183"/>
      <c r="AD7" s="183"/>
    </row>
    <row r="8" ht="20" customHeight="1" spans="1:30">
      <c r="A8" s="70" t="s">
        <v>78</v>
      </c>
      <c r="B8" s="184">
        <v>297.88838</v>
      </c>
      <c r="C8" s="184">
        <v>162.08838</v>
      </c>
      <c r="D8" s="184">
        <v>55.62</v>
      </c>
      <c r="E8" s="184">
        <v>25.2</v>
      </c>
      <c r="F8" s="184"/>
      <c r="G8" s="184"/>
      <c r="H8" s="184"/>
      <c r="I8" s="184">
        <v>13.68</v>
      </c>
      <c r="J8" s="184"/>
      <c r="K8" s="184">
        <v>25.2</v>
      </c>
      <c r="L8" s="184">
        <v>4.5</v>
      </c>
      <c r="M8" s="184">
        <v>6.62838</v>
      </c>
      <c r="N8" s="184"/>
      <c r="O8" s="184">
        <v>31.26</v>
      </c>
      <c r="P8" s="184">
        <v>10</v>
      </c>
      <c r="Q8" s="184">
        <v>10</v>
      </c>
      <c r="R8" s="184">
        <v>0</v>
      </c>
      <c r="S8" s="184"/>
      <c r="T8" s="184"/>
      <c r="U8" s="184"/>
      <c r="V8" s="184">
        <v>22.5</v>
      </c>
      <c r="W8" s="184"/>
      <c r="X8" s="184">
        <v>18</v>
      </c>
      <c r="Y8" s="184">
        <v>4.5</v>
      </c>
      <c r="Z8" s="184">
        <v>14</v>
      </c>
      <c r="AA8" s="184"/>
      <c r="AB8" s="184">
        <v>25</v>
      </c>
      <c r="AC8" s="184">
        <v>12.6</v>
      </c>
      <c r="AD8" s="184">
        <v>41.7</v>
      </c>
    </row>
    <row r="9" ht="20" customHeight="1" spans="1:30">
      <c r="A9" s="70" t="s">
        <v>81</v>
      </c>
      <c r="B9" s="184">
        <v>359.169611</v>
      </c>
      <c r="C9" s="184">
        <v>148.039611</v>
      </c>
      <c r="D9" s="184">
        <v>42.75</v>
      </c>
      <c r="E9" s="184">
        <v>17</v>
      </c>
      <c r="F9" s="184"/>
      <c r="G9" s="184"/>
      <c r="H9" s="184"/>
      <c r="I9" s="184"/>
      <c r="J9" s="184"/>
      <c r="K9" s="184">
        <v>24.12</v>
      </c>
      <c r="L9" s="184"/>
      <c r="M9" s="184">
        <v>9.269611</v>
      </c>
      <c r="N9" s="184"/>
      <c r="O9" s="184">
        <v>54.9</v>
      </c>
      <c r="P9" s="184">
        <v>18</v>
      </c>
      <c r="Q9" s="184">
        <v>6.5</v>
      </c>
      <c r="R9" s="184">
        <v>0</v>
      </c>
      <c r="S9" s="184"/>
      <c r="T9" s="184"/>
      <c r="U9" s="184"/>
      <c r="V9" s="184">
        <v>12.1</v>
      </c>
      <c r="W9" s="184"/>
      <c r="X9" s="184">
        <v>12.1</v>
      </c>
      <c r="Y9" s="184"/>
      <c r="Z9" s="184">
        <v>2.8</v>
      </c>
      <c r="AA9" s="184"/>
      <c r="AB9" s="184">
        <v>9.5</v>
      </c>
      <c r="AC9" s="184">
        <v>51.3</v>
      </c>
      <c r="AD9" s="184">
        <v>110.93</v>
      </c>
    </row>
    <row r="10" ht="20" customHeight="1" spans="1:30">
      <c r="A10" s="70" t="s">
        <v>86</v>
      </c>
      <c r="B10" s="184">
        <v>408.677489</v>
      </c>
      <c r="C10" s="184">
        <v>229.177489</v>
      </c>
      <c r="D10" s="184">
        <v>58.5</v>
      </c>
      <c r="E10" s="184">
        <v>39</v>
      </c>
      <c r="F10" s="184"/>
      <c r="G10" s="184"/>
      <c r="H10" s="184"/>
      <c r="I10" s="184">
        <v>16</v>
      </c>
      <c r="J10" s="184">
        <v>12</v>
      </c>
      <c r="K10" s="184">
        <v>45</v>
      </c>
      <c r="L10" s="184"/>
      <c r="M10" s="184">
        <v>9.237489</v>
      </c>
      <c r="N10" s="184"/>
      <c r="O10" s="184">
        <v>49.44</v>
      </c>
      <c r="P10" s="184">
        <v>10</v>
      </c>
      <c r="Q10" s="184">
        <v>10</v>
      </c>
      <c r="R10" s="184">
        <v>0</v>
      </c>
      <c r="S10" s="184"/>
      <c r="T10" s="184"/>
      <c r="U10" s="184"/>
      <c r="V10" s="184">
        <v>30</v>
      </c>
      <c r="W10" s="184"/>
      <c r="X10" s="184">
        <v>30</v>
      </c>
      <c r="Y10" s="184"/>
      <c r="Z10" s="184">
        <v>10</v>
      </c>
      <c r="AA10" s="184"/>
      <c r="AB10" s="184">
        <v>45</v>
      </c>
      <c r="AC10" s="184">
        <v>31.5</v>
      </c>
      <c r="AD10" s="184">
        <v>43</v>
      </c>
    </row>
    <row r="11" ht="20" customHeight="1" spans="1:30">
      <c r="A11" s="70" t="s">
        <v>88</v>
      </c>
      <c r="B11" s="184">
        <v>6.29482</v>
      </c>
      <c r="C11" s="184">
        <v>2.84482</v>
      </c>
      <c r="D11" s="184">
        <v>1</v>
      </c>
      <c r="E11" s="184">
        <v>0.25</v>
      </c>
      <c r="F11" s="184">
        <v>0.1</v>
      </c>
      <c r="G11" s="184"/>
      <c r="H11" s="184"/>
      <c r="I11" s="184">
        <v>1.2</v>
      </c>
      <c r="J11" s="184"/>
      <c r="K11" s="184"/>
      <c r="L11" s="184"/>
      <c r="M11" s="184">
        <v>0.29482</v>
      </c>
      <c r="N11" s="184"/>
      <c r="O11" s="184"/>
      <c r="P11" s="184"/>
      <c r="Q11" s="184"/>
      <c r="R11" s="184">
        <v>0</v>
      </c>
      <c r="S11" s="184"/>
      <c r="T11" s="184"/>
      <c r="U11" s="184"/>
      <c r="V11" s="184">
        <v>0</v>
      </c>
      <c r="W11" s="184"/>
      <c r="X11" s="184"/>
      <c r="Y11" s="184"/>
      <c r="Z11" s="184"/>
      <c r="AA11" s="184"/>
      <c r="AB11" s="184"/>
      <c r="AC11" s="184">
        <v>1</v>
      </c>
      <c r="AD11" s="184">
        <v>2.45</v>
      </c>
    </row>
    <row r="12" ht="20" customHeight="1" spans="1:30">
      <c r="A12" s="70" t="s">
        <v>91</v>
      </c>
      <c r="B12" s="184">
        <v>329.280121</v>
      </c>
      <c r="C12" s="184">
        <v>209.080121</v>
      </c>
      <c r="D12" s="184">
        <v>56.6</v>
      </c>
      <c r="E12" s="184">
        <v>27</v>
      </c>
      <c r="F12" s="184"/>
      <c r="G12" s="184"/>
      <c r="H12" s="184"/>
      <c r="I12" s="184">
        <v>7.2</v>
      </c>
      <c r="J12" s="184">
        <v>27</v>
      </c>
      <c r="K12" s="184">
        <v>27</v>
      </c>
      <c r="L12" s="184"/>
      <c r="M12" s="184">
        <v>8.972121</v>
      </c>
      <c r="N12" s="184"/>
      <c r="O12" s="184">
        <v>55.308</v>
      </c>
      <c r="P12" s="184">
        <v>10</v>
      </c>
      <c r="Q12" s="184">
        <v>7</v>
      </c>
      <c r="R12" s="184">
        <v>0</v>
      </c>
      <c r="S12" s="184"/>
      <c r="T12" s="184"/>
      <c r="U12" s="184"/>
      <c r="V12" s="184">
        <v>23.4</v>
      </c>
      <c r="W12" s="184"/>
      <c r="X12" s="184">
        <v>23.4</v>
      </c>
      <c r="Y12" s="184"/>
      <c r="Z12" s="184">
        <v>10</v>
      </c>
      <c r="AA12" s="184"/>
      <c r="AB12" s="184">
        <v>16</v>
      </c>
      <c r="AC12" s="184">
        <v>7.2</v>
      </c>
      <c r="AD12" s="184">
        <v>46.6</v>
      </c>
    </row>
    <row r="13" ht="20" customHeight="1" spans="1:30">
      <c r="A13" s="70" t="s">
        <v>93</v>
      </c>
      <c r="B13" s="184">
        <v>870.437082</v>
      </c>
      <c r="C13" s="184">
        <v>343.687082</v>
      </c>
      <c r="D13" s="184">
        <v>39.6</v>
      </c>
      <c r="E13" s="184">
        <v>33.3</v>
      </c>
      <c r="F13" s="184">
        <v>1.8</v>
      </c>
      <c r="G13" s="184">
        <v>1.8</v>
      </c>
      <c r="H13" s="184">
        <v>8.1</v>
      </c>
      <c r="I13" s="184">
        <v>8.1</v>
      </c>
      <c r="J13" s="184">
        <v>32.4</v>
      </c>
      <c r="K13" s="184">
        <v>27</v>
      </c>
      <c r="L13" s="184">
        <v>42.3</v>
      </c>
      <c r="M13" s="184">
        <v>20.077082</v>
      </c>
      <c r="N13" s="184"/>
      <c r="O13" s="184">
        <v>129.21</v>
      </c>
      <c r="P13" s="184">
        <v>8.9</v>
      </c>
      <c r="Q13" s="184">
        <v>81.9</v>
      </c>
      <c r="R13" s="184">
        <v>0</v>
      </c>
      <c r="S13" s="184"/>
      <c r="T13" s="184"/>
      <c r="U13" s="184"/>
      <c r="V13" s="184">
        <v>60.3</v>
      </c>
      <c r="W13" s="184"/>
      <c r="X13" s="184">
        <v>60.3</v>
      </c>
      <c r="Y13" s="184"/>
      <c r="Z13" s="184">
        <v>7.9</v>
      </c>
      <c r="AA13" s="184"/>
      <c r="AB13" s="184">
        <v>44.5</v>
      </c>
      <c r="AC13" s="184">
        <v>44.1</v>
      </c>
      <c r="AD13" s="184">
        <v>279.15</v>
      </c>
    </row>
    <row r="14" ht="20" customHeight="1" spans="1:30">
      <c r="A14" s="70" t="s">
        <v>95</v>
      </c>
      <c r="B14" s="184">
        <v>85.780691</v>
      </c>
      <c r="C14" s="184">
        <v>58.080691</v>
      </c>
      <c r="D14" s="184">
        <v>20.1</v>
      </c>
      <c r="E14" s="184">
        <v>2.1</v>
      </c>
      <c r="F14" s="184">
        <v>0.5</v>
      </c>
      <c r="G14" s="184"/>
      <c r="H14" s="184"/>
      <c r="I14" s="184">
        <v>4</v>
      </c>
      <c r="J14" s="184"/>
      <c r="K14" s="184">
        <v>10</v>
      </c>
      <c r="L14" s="184"/>
      <c r="M14" s="184">
        <v>3.680691</v>
      </c>
      <c r="N14" s="184"/>
      <c r="O14" s="184">
        <v>17.7</v>
      </c>
      <c r="P14" s="184">
        <v>3.7</v>
      </c>
      <c r="Q14" s="184"/>
      <c r="R14" s="184">
        <v>0</v>
      </c>
      <c r="S14" s="184"/>
      <c r="T14" s="184"/>
      <c r="U14" s="184"/>
      <c r="V14" s="184">
        <v>3.6</v>
      </c>
      <c r="W14" s="184"/>
      <c r="X14" s="184">
        <v>3.6</v>
      </c>
      <c r="Y14" s="184"/>
      <c r="Z14" s="184">
        <v>2</v>
      </c>
      <c r="AA14" s="184"/>
      <c r="AB14" s="184">
        <v>4.4</v>
      </c>
      <c r="AC14" s="184">
        <v>8</v>
      </c>
      <c r="AD14" s="184">
        <v>6</v>
      </c>
    </row>
    <row r="15" ht="20" customHeight="1" spans="1:30">
      <c r="A15" s="70" t="s">
        <v>97</v>
      </c>
      <c r="B15" s="184">
        <v>106.704869</v>
      </c>
      <c r="C15" s="184">
        <v>75.704869</v>
      </c>
      <c r="D15" s="184">
        <v>10</v>
      </c>
      <c r="E15" s="184">
        <v>10</v>
      </c>
      <c r="F15" s="184"/>
      <c r="G15" s="184"/>
      <c r="H15" s="184"/>
      <c r="I15" s="184">
        <v>11</v>
      </c>
      <c r="J15" s="184"/>
      <c r="K15" s="184">
        <v>14.6</v>
      </c>
      <c r="L15" s="184"/>
      <c r="M15" s="184">
        <v>4.784869</v>
      </c>
      <c r="N15" s="184"/>
      <c r="O15" s="184">
        <v>25.32</v>
      </c>
      <c r="P15" s="184">
        <v>2</v>
      </c>
      <c r="Q15" s="184"/>
      <c r="R15" s="184">
        <v>0</v>
      </c>
      <c r="S15" s="184"/>
      <c r="T15" s="184"/>
      <c r="U15" s="184"/>
      <c r="V15" s="184">
        <v>0</v>
      </c>
      <c r="W15" s="184"/>
      <c r="X15" s="184"/>
      <c r="Y15" s="184"/>
      <c r="Z15" s="184">
        <v>3</v>
      </c>
      <c r="AA15" s="184"/>
      <c r="AB15" s="184">
        <v>12</v>
      </c>
      <c r="AC15" s="184">
        <v>4</v>
      </c>
      <c r="AD15" s="184">
        <v>10</v>
      </c>
    </row>
    <row r="16" ht="20" customHeight="1" spans="1:30">
      <c r="A16" s="70" t="s">
        <v>99</v>
      </c>
      <c r="B16" s="184">
        <v>304.78162</v>
      </c>
      <c r="C16" s="184">
        <v>163.68162</v>
      </c>
      <c r="D16" s="184">
        <v>30.5</v>
      </c>
      <c r="E16" s="184">
        <v>35</v>
      </c>
      <c r="F16" s="184"/>
      <c r="G16" s="184">
        <v>0.5</v>
      </c>
      <c r="H16" s="184">
        <v>0.9</v>
      </c>
      <c r="I16" s="184">
        <v>5</v>
      </c>
      <c r="J16" s="184"/>
      <c r="K16" s="184">
        <v>26</v>
      </c>
      <c r="L16" s="184">
        <v>1</v>
      </c>
      <c r="M16" s="184">
        <v>8.32162</v>
      </c>
      <c r="N16" s="184"/>
      <c r="O16" s="184">
        <v>56.46</v>
      </c>
      <c r="P16" s="184">
        <v>9.5</v>
      </c>
      <c r="Q16" s="184"/>
      <c r="R16" s="184">
        <v>0</v>
      </c>
      <c r="S16" s="184"/>
      <c r="T16" s="184"/>
      <c r="U16" s="184"/>
      <c r="V16" s="184">
        <v>20.5</v>
      </c>
      <c r="W16" s="184"/>
      <c r="X16" s="184">
        <v>5.5</v>
      </c>
      <c r="Y16" s="184">
        <v>15</v>
      </c>
      <c r="Z16" s="184">
        <v>9.5</v>
      </c>
      <c r="AA16" s="184"/>
      <c r="AB16" s="184">
        <v>20.4</v>
      </c>
      <c r="AC16" s="184">
        <v>10</v>
      </c>
      <c r="AD16" s="184">
        <v>71.2</v>
      </c>
    </row>
    <row r="17" ht="20" customHeight="1" spans="1:30">
      <c r="A17" s="70" t="s">
        <v>101</v>
      </c>
      <c r="B17" s="184">
        <v>77.561901</v>
      </c>
      <c r="C17" s="184">
        <v>44.861901</v>
      </c>
      <c r="D17" s="184">
        <v>5.8</v>
      </c>
      <c r="E17" s="184">
        <v>3</v>
      </c>
      <c r="F17" s="184">
        <v>0.2</v>
      </c>
      <c r="G17" s="184"/>
      <c r="H17" s="184">
        <v>4</v>
      </c>
      <c r="I17" s="184">
        <v>2</v>
      </c>
      <c r="J17" s="184">
        <v>10</v>
      </c>
      <c r="K17" s="184">
        <v>4.7</v>
      </c>
      <c r="L17" s="184"/>
      <c r="M17" s="184">
        <v>2.561901</v>
      </c>
      <c r="N17" s="184"/>
      <c r="O17" s="184">
        <v>12.6</v>
      </c>
      <c r="P17" s="184">
        <v>1.9</v>
      </c>
      <c r="Q17" s="184">
        <v>0.5</v>
      </c>
      <c r="R17" s="184">
        <v>0</v>
      </c>
      <c r="S17" s="184"/>
      <c r="T17" s="184"/>
      <c r="U17" s="184"/>
      <c r="V17" s="184">
        <v>11</v>
      </c>
      <c r="W17" s="184"/>
      <c r="X17" s="184">
        <v>11</v>
      </c>
      <c r="Y17" s="184"/>
      <c r="Z17" s="184">
        <v>1.1</v>
      </c>
      <c r="AA17" s="184"/>
      <c r="AB17" s="184">
        <v>5.9</v>
      </c>
      <c r="AC17" s="184">
        <v>1.9</v>
      </c>
      <c r="AD17" s="184">
        <v>10.4</v>
      </c>
    </row>
    <row r="18" ht="20" customHeight="1" spans="1:30">
      <c r="A18" s="70" t="s">
        <v>103</v>
      </c>
      <c r="B18" s="184">
        <v>40.829638</v>
      </c>
      <c r="C18" s="184">
        <v>33.629638</v>
      </c>
      <c r="D18" s="184">
        <v>15</v>
      </c>
      <c r="E18" s="184">
        <v>4</v>
      </c>
      <c r="F18" s="184">
        <v>0.2</v>
      </c>
      <c r="G18" s="184"/>
      <c r="H18" s="184"/>
      <c r="I18" s="184">
        <v>1</v>
      </c>
      <c r="J18" s="184"/>
      <c r="K18" s="184">
        <v>3.6</v>
      </c>
      <c r="L18" s="184"/>
      <c r="M18" s="184">
        <v>1.669638</v>
      </c>
      <c r="N18" s="184"/>
      <c r="O18" s="184">
        <v>8.16</v>
      </c>
      <c r="P18" s="184">
        <v>1</v>
      </c>
      <c r="Q18" s="184">
        <v>0.5</v>
      </c>
      <c r="R18" s="184">
        <v>0</v>
      </c>
      <c r="S18" s="184"/>
      <c r="T18" s="184"/>
      <c r="U18" s="184"/>
      <c r="V18" s="184">
        <v>0</v>
      </c>
      <c r="W18" s="184"/>
      <c r="X18" s="184"/>
      <c r="Y18" s="184"/>
      <c r="Z18" s="184">
        <v>3.5</v>
      </c>
      <c r="AA18" s="184"/>
      <c r="AB18" s="184">
        <v>2.2</v>
      </c>
      <c r="AC18" s="184"/>
      <c r="AD18" s="184"/>
    </row>
    <row r="19" ht="20" customHeight="1" spans="1:30">
      <c r="A19" s="70" t="s">
        <v>105</v>
      </c>
      <c r="B19" s="184">
        <v>63.393869</v>
      </c>
      <c r="C19" s="184">
        <v>37.793869</v>
      </c>
      <c r="D19" s="184">
        <v>6.5</v>
      </c>
      <c r="E19" s="184">
        <v>4</v>
      </c>
      <c r="F19" s="184"/>
      <c r="G19" s="184"/>
      <c r="H19" s="184"/>
      <c r="I19" s="184">
        <v>1.8</v>
      </c>
      <c r="J19" s="184"/>
      <c r="K19" s="184">
        <v>6.5</v>
      </c>
      <c r="L19" s="184"/>
      <c r="M19" s="184">
        <v>1.953869</v>
      </c>
      <c r="N19" s="184"/>
      <c r="O19" s="184">
        <v>17.04</v>
      </c>
      <c r="P19" s="184">
        <v>3.5</v>
      </c>
      <c r="Q19" s="184">
        <v>2.7</v>
      </c>
      <c r="R19" s="184">
        <v>0</v>
      </c>
      <c r="S19" s="184"/>
      <c r="T19" s="184"/>
      <c r="U19" s="184"/>
      <c r="V19" s="184">
        <v>9.7</v>
      </c>
      <c r="W19" s="184"/>
      <c r="X19" s="184">
        <v>6</v>
      </c>
      <c r="Y19" s="184">
        <v>3.7</v>
      </c>
      <c r="Z19" s="184">
        <v>2.5</v>
      </c>
      <c r="AA19" s="184">
        <v>3</v>
      </c>
      <c r="AB19" s="184">
        <v>4.2</v>
      </c>
      <c r="AC19" s="184"/>
      <c r="AD19" s="184"/>
    </row>
    <row r="20" ht="20" customHeight="1" spans="1:30">
      <c r="A20" s="70" t="s">
        <v>107</v>
      </c>
      <c r="B20" s="184">
        <v>24.787867</v>
      </c>
      <c r="C20" s="184">
        <v>3.527867</v>
      </c>
      <c r="D20" s="184">
        <v>2</v>
      </c>
      <c r="E20" s="184"/>
      <c r="F20" s="184">
        <v>0.24</v>
      </c>
      <c r="G20" s="184">
        <v>0.2</v>
      </c>
      <c r="H20" s="184">
        <v>0.5</v>
      </c>
      <c r="I20" s="184"/>
      <c r="J20" s="184"/>
      <c r="K20" s="184"/>
      <c r="L20" s="184"/>
      <c r="M20" s="184">
        <v>0.587867</v>
      </c>
      <c r="N20" s="184"/>
      <c r="O20" s="184"/>
      <c r="P20" s="184"/>
      <c r="Q20" s="184"/>
      <c r="R20" s="184">
        <v>0</v>
      </c>
      <c r="S20" s="184"/>
      <c r="T20" s="184"/>
      <c r="U20" s="184"/>
      <c r="V20" s="184">
        <v>6</v>
      </c>
      <c r="W20" s="184"/>
      <c r="X20" s="184">
        <v>6</v>
      </c>
      <c r="Y20" s="184"/>
      <c r="Z20" s="184"/>
      <c r="AA20" s="184"/>
      <c r="AB20" s="184"/>
      <c r="AC20" s="184">
        <v>5.1</v>
      </c>
      <c r="AD20" s="184">
        <v>10.16</v>
      </c>
    </row>
    <row r="21" ht="20" customHeight="1" spans="1:30">
      <c r="A21" s="70" t="s">
        <v>109</v>
      </c>
      <c r="B21" s="184">
        <v>169.169176</v>
      </c>
      <c r="C21" s="184">
        <v>92.669176</v>
      </c>
      <c r="D21" s="184">
        <v>39</v>
      </c>
      <c r="E21" s="184">
        <v>8</v>
      </c>
      <c r="F21" s="184"/>
      <c r="G21" s="184"/>
      <c r="H21" s="184"/>
      <c r="I21" s="184">
        <v>8</v>
      </c>
      <c r="J21" s="184"/>
      <c r="K21" s="184">
        <v>5</v>
      </c>
      <c r="L21" s="184">
        <v>3.5</v>
      </c>
      <c r="M21" s="184">
        <v>4.749176</v>
      </c>
      <c r="N21" s="184"/>
      <c r="O21" s="184">
        <v>24.42</v>
      </c>
      <c r="P21" s="184"/>
      <c r="Q21" s="184"/>
      <c r="R21" s="184">
        <v>0</v>
      </c>
      <c r="S21" s="184"/>
      <c r="T21" s="184"/>
      <c r="U21" s="184"/>
      <c r="V21" s="184">
        <v>30</v>
      </c>
      <c r="W21" s="184"/>
      <c r="X21" s="184">
        <v>20</v>
      </c>
      <c r="Y21" s="184">
        <v>10</v>
      </c>
      <c r="Z21" s="184">
        <v>4</v>
      </c>
      <c r="AA21" s="184"/>
      <c r="AB21" s="184">
        <v>25</v>
      </c>
      <c r="AC21" s="184">
        <v>15</v>
      </c>
      <c r="AD21" s="184">
        <v>2.5</v>
      </c>
    </row>
    <row r="22" ht="20" customHeight="1" spans="1:30">
      <c r="A22" s="70" t="s">
        <v>111</v>
      </c>
      <c r="B22" s="184">
        <v>60.214721</v>
      </c>
      <c r="C22" s="184">
        <v>8.014721</v>
      </c>
      <c r="D22" s="184">
        <v>2.8</v>
      </c>
      <c r="E22" s="184">
        <v>1</v>
      </c>
      <c r="F22" s="184"/>
      <c r="G22" s="184"/>
      <c r="H22" s="184">
        <v>1</v>
      </c>
      <c r="I22" s="184">
        <v>1</v>
      </c>
      <c r="J22" s="184"/>
      <c r="K22" s="184">
        <v>2</v>
      </c>
      <c r="L22" s="184"/>
      <c r="M22" s="184">
        <v>0.214721</v>
      </c>
      <c r="N22" s="184"/>
      <c r="O22" s="184"/>
      <c r="P22" s="184">
        <v>1</v>
      </c>
      <c r="Q22" s="184"/>
      <c r="R22" s="184">
        <v>0</v>
      </c>
      <c r="S22" s="184"/>
      <c r="T22" s="184"/>
      <c r="U22" s="184"/>
      <c r="V22" s="184">
        <v>2</v>
      </c>
      <c r="W22" s="184"/>
      <c r="X22" s="184">
        <v>2</v>
      </c>
      <c r="Y22" s="184"/>
      <c r="Z22" s="184"/>
      <c r="AA22" s="184"/>
      <c r="AB22" s="184"/>
      <c r="AC22" s="184"/>
      <c r="AD22" s="184">
        <v>49.2</v>
      </c>
    </row>
    <row r="23" ht="20" customHeight="1" spans="1:30">
      <c r="A23" s="70" t="s">
        <v>113</v>
      </c>
      <c r="B23" s="184">
        <v>160.854484</v>
      </c>
      <c r="C23" s="184">
        <v>51.884484</v>
      </c>
      <c r="D23" s="184">
        <v>13.5</v>
      </c>
      <c r="E23" s="184">
        <v>6.2</v>
      </c>
      <c r="F23" s="184">
        <v>0.5</v>
      </c>
      <c r="G23" s="184">
        <v>0.5</v>
      </c>
      <c r="H23" s="184">
        <v>3</v>
      </c>
      <c r="I23" s="184">
        <v>3</v>
      </c>
      <c r="J23" s="184">
        <v>1</v>
      </c>
      <c r="K23" s="184">
        <v>5.7</v>
      </c>
      <c r="L23" s="184"/>
      <c r="M23" s="184">
        <v>1.854484</v>
      </c>
      <c r="N23" s="184"/>
      <c r="O23" s="184">
        <v>16.63</v>
      </c>
      <c r="P23" s="184">
        <v>9</v>
      </c>
      <c r="Q23" s="184">
        <v>4.8</v>
      </c>
      <c r="R23" s="184">
        <v>0</v>
      </c>
      <c r="S23" s="184"/>
      <c r="T23" s="184"/>
      <c r="U23" s="184"/>
      <c r="V23" s="184">
        <v>50.5</v>
      </c>
      <c r="W23" s="184"/>
      <c r="X23" s="184"/>
      <c r="Y23" s="184">
        <v>50.5</v>
      </c>
      <c r="Z23" s="184">
        <v>2.5</v>
      </c>
      <c r="AA23" s="184"/>
      <c r="AB23" s="184">
        <v>8.5</v>
      </c>
      <c r="AC23" s="184">
        <v>4.5</v>
      </c>
      <c r="AD23" s="184">
        <v>29.17</v>
      </c>
    </row>
    <row r="24" ht="20" customHeight="1" spans="1:30">
      <c r="A24" s="70" t="s">
        <v>115</v>
      </c>
      <c r="B24" s="184">
        <v>54.905765</v>
      </c>
      <c r="C24" s="184">
        <v>26.705765</v>
      </c>
      <c r="D24" s="184">
        <v>3.22</v>
      </c>
      <c r="E24" s="184">
        <v>2.8</v>
      </c>
      <c r="F24" s="184"/>
      <c r="G24" s="184"/>
      <c r="H24" s="184">
        <v>2.5</v>
      </c>
      <c r="I24" s="184">
        <v>3.18</v>
      </c>
      <c r="J24" s="184">
        <v>0.5</v>
      </c>
      <c r="K24" s="184">
        <v>3</v>
      </c>
      <c r="L24" s="184"/>
      <c r="M24" s="184">
        <v>1.905765</v>
      </c>
      <c r="N24" s="184"/>
      <c r="O24" s="184">
        <v>9.6</v>
      </c>
      <c r="P24" s="184">
        <v>3.84</v>
      </c>
      <c r="Q24" s="184">
        <v>3.84</v>
      </c>
      <c r="R24" s="184">
        <v>0</v>
      </c>
      <c r="S24" s="184"/>
      <c r="T24" s="184"/>
      <c r="U24" s="184"/>
      <c r="V24" s="184">
        <v>11</v>
      </c>
      <c r="W24" s="184"/>
      <c r="X24" s="184">
        <v>6.5</v>
      </c>
      <c r="Y24" s="184">
        <v>4.5</v>
      </c>
      <c r="Z24" s="184">
        <v>1.2</v>
      </c>
      <c r="AA24" s="184"/>
      <c r="AB24" s="184">
        <v>3.46</v>
      </c>
      <c r="AC24" s="184">
        <v>2.75</v>
      </c>
      <c r="AD24" s="184">
        <v>2.11</v>
      </c>
    </row>
    <row r="25" ht="20" customHeight="1" spans="1:30">
      <c r="A25" s="70" t="s">
        <v>117</v>
      </c>
      <c r="B25" s="184">
        <v>14.516783</v>
      </c>
      <c r="C25" s="184">
        <v>4.176783</v>
      </c>
      <c r="D25" s="184">
        <v>1.7</v>
      </c>
      <c r="E25" s="184">
        <v>1.2</v>
      </c>
      <c r="F25" s="184"/>
      <c r="G25" s="184">
        <v>0.16</v>
      </c>
      <c r="H25" s="184">
        <v>0.4</v>
      </c>
      <c r="I25" s="184">
        <v>0.1</v>
      </c>
      <c r="J25" s="184"/>
      <c r="K25" s="184">
        <v>0.1</v>
      </c>
      <c r="L25" s="184"/>
      <c r="M25" s="184">
        <v>0.516783</v>
      </c>
      <c r="N25" s="184"/>
      <c r="O25" s="184"/>
      <c r="P25" s="184"/>
      <c r="Q25" s="184"/>
      <c r="R25" s="184">
        <v>0</v>
      </c>
      <c r="S25" s="184"/>
      <c r="T25" s="184"/>
      <c r="U25" s="184"/>
      <c r="V25" s="184">
        <v>7.8</v>
      </c>
      <c r="W25" s="184"/>
      <c r="X25" s="184">
        <v>6.6</v>
      </c>
      <c r="Y25" s="184">
        <v>1.2</v>
      </c>
      <c r="Z25" s="184"/>
      <c r="AA25" s="184"/>
      <c r="AB25" s="184"/>
      <c r="AC25" s="184">
        <v>0.6</v>
      </c>
      <c r="AD25" s="184">
        <v>1.94</v>
      </c>
    </row>
    <row r="26" ht="20" customHeight="1" spans="1:30">
      <c r="A26" s="70" t="s">
        <v>120</v>
      </c>
      <c r="B26" s="184">
        <v>52.997048</v>
      </c>
      <c r="C26" s="184">
        <v>29.697048</v>
      </c>
      <c r="D26" s="184">
        <v>9</v>
      </c>
      <c r="E26" s="184">
        <v>4</v>
      </c>
      <c r="F26" s="184"/>
      <c r="G26" s="184">
        <v>0.3</v>
      </c>
      <c r="H26" s="184">
        <v>1</v>
      </c>
      <c r="I26" s="184">
        <v>2.4</v>
      </c>
      <c r="J26" s="184"/>
      <c r="K26" s="184">
        <v>4</v>
      </c>
      <c r="L26" s="184"/>
      <c r="M26" s="184">
        <v>1.737048</v>
      </c>
      <c r="N26" s="184"/>
      <c r="O26" s="184">
        <v>7.26</v>
      </c>
      <c r="P26" s="184">
        <v>2.3</v>
      </c>
      <c r="Q26" s="184"/>
      <c r="R26" s="184">
        <v>0</v>
      </c>
      <c r="S26" s="184"/>
      <c r="T26" s="184"/>
      <c r="U26" s="184"/>
      <c r="V26" s="184">
        <v>0.8</v>
      </c>
      <c r="W26" s="184"/>
      <c r="X26" s="184">
        <v>0.8</v>
      </c>
      <c r="Y26" s="184"/>
      <c r="Z26" s="184">
        <v>3.6</v>
      </c>
      <c r="AA26" s="184"/>
      <c r="AB26" s="184">
        <v>2.4</v>
      </c>
      <c r="AC26" s="184">
        <v>1.2</v>
      </c>
      <c r="AD26" s="184">
        <v>13</v>
      </c>
    </row>
    <row r="27" ht="20" customHeight="1" spans="1:30">
      <c r="A27" s="70" t="s">
        <v>122</v>
      </c>
      <c r="B27" s="184">
        <v>33.413451</v>
      </c>
      <c r="C27" s="184">
        <v>20.713451</v>
      </c>
      <c r="D27" s="184">
        <v>10</v>
      </c>
      <c r="E27" s="184"/>
      <c r="F27" s="184"/>
      <c r="G27" s="184">
        <v>0.1</v>
      </c>
      <c r="H27" s="184">
        <v>1</v>
      </c>
      <c r="I27" s="184">
        <v>1</v>
      </c>
      <c r="J27" s="184"/>
      <c r="K27" s="184">
        <v>2.2</v>
      </c>
      <c r="L27" s="184"/>
      <c r="M27" s="184">
        <v>1.013451</v>
      </c>
      <c r="N27" s="184"/>
      <c r="O27" s="184">
        <v>5.4</v>
      </c>
      <c r="P27" s="184">
        <v>3</v>
      </c>
      <c r="Q27" s="184"/>
      <c r="R27" s="184">
        <v>0</v>
      </c>
      <c r="S27" s="184"/>
      <c r="T27" s="184"/>
      <c r="U27" s="184"/>
      <c r="V27" s="184">
        <v>3.5</v>
      </c>
      <c r="W27" s="184"/>
      <c r="X27" s="184">
        <v>3.5</v>
      </c>
      <c r="Y27" s="184"/>
      <c r="Z27" s="184">
        <v>3.5</v>
      </c>
      <c r="AA27" s="184"/>
      <c r="AB27" s="184">
        <v>2.7</v>
      </c>
      <c r="AC27" s="184"/>
      <c r="AD27" s="184"/>
    </row>
    <row r="28" ht="20" customHeight="1" spans="1:30">
      <c r="A28" s="70" t="s">
        <v>124</v>
      </c>
      <c r="B28" s="184">
        <v>8.219703</v>
      </c>
      <c r="C28" s="184">
        <v>6.719703</v>
      </c>
      <c r="D28" s="184">
        <v>6</v>
      </c>
      <c r="E28" s="184"/>
      <c r="F28" s="184"/>
      <c r="G28" s="184">
        <v>0.1</v>
      </c>
      <c r="H28" s="184">
        <v>0.2</v>
      </c>
      <c r="I28" s="184"/>
      <c r="J28" s="184">
        <v>0.1</v>
      </c>
      <c r="K28" s="184">
        <v>0.1</v>
      </c>
      <c r="L28" s="184"/>
      <c r="M28" s="184">
        <v>0.219703</v>
      </c>
      <c r="N28" s="184"/>
      <c r="O28" s="184"/>
      <c r="P28" s="184"/>
      <c r="Q28" s="184"/>
      <c r="R28" s="184">
        <v>0</v>
      </c>
      <c r="S28" s="184"/>
      <c r="T28" s="184"/>
      <c r="U28" s="184"/>
      <c r="V28" s="184">
        <v>1</v>
      </c>
      <c r="W28" s="184"/>
      <c r="X28" s="184">
        <v>1</v>
      </c>
      <c r="Y28" s="184"/>
      <c r="Z28" s="184">
        <v>0.5</v>
      </c>
      <c r="AA28" s="184"/>
      <c r="AB28" s="184"/>
      <c r="AC28" s="184"/>
      <c r="AD28" s="184"/>
    </row>
    <row r="29" ht="20" customHeight="1" spans="1:30">
      <c r="A29" s="70" t="s">
        <v>126</v>
      </c>
      <c r="B29" s="184">
        <v>24.149385</v>
      </c>
      <c r="C29" s="184">
        <v>14.349385</v>
      </c>
      <c r="D29" s="184">
        <v>5.4</v>
      </c>
      <c r="E29" s="184">
        <v>0.8</v>
      </c>
      <c r="F29" s="184">
        <v>0.1</v>
      </c>
      <c r="G29" s="184"/>
      <c r="H29" s="184">
        <v>1</v>
      </c>
      <c r="I29" s="184">
        <v>0.9</v>
      </c>
      <c r="J29" s="184"/>
      <c r="K29" s="184">
        <v>1</v>
      </c>
      <c r="L29" s="184"/>
      <c r="M29" s="184">
        <v>0.769385</v>
      </c>
      <c r="N29" s="184"/>
      <c r="O29" s="184">
        <v>4.38</v>
      </c>
      <c r="P29" s="184">
        <v>1</v>
      </c>
      <c r="Q29" s="184"/>
      <c r="R29" s="184">
        <v>0</v>
      </c>
      <c r="S29" s="184"/>
      <c r="T29" s="184"/>
      <c r="U29" s="184"/>
      <c r="V29" s="184">
        <v>3.8</v>
      </c>
      <c r="W29" s="184"/>
      <c r="X29" s="184">
        <v>3</v>
      </c>
      <c r="Y29" s="184">
        <v>0.8</v>
      </c>
      <c r="Z29" s="184">
        <v>1.5</v>
      </c>
      <c r="AA29" s="184"/>
      <c r="AB29" s="184">
        <v>1.5</v>
      </c>
      <c r="AC29" s="184"/>
      <c r="AD29" s="184">
        <v>2</v>
      </c>
    </row>
    <row r="30" ht="20" customHeight="1" spans="1:30">
      <c r="A30" s="70" t="s">
        <v>128</v>
      </c>
      <c r="B30" s="184">
        <v>78.752363</v>
      </c>
      <c r="C30" s="184">
        <v>30.782363</v>
      </c>
      <c r="D30" s="184">
        <v>5</v>
      </c>
      <c r="E30" s="184">
        <v>5.5</v>
      </c>
      <c r="F30" s="184"/>
      <c r="G30" s="184">
        <v>0.5</v>
      </c>
      <c r="H30" s="184">
        <v>3</v>
      </c>
      <c r="I30" s="184">
        <v>3</v>
      </c>
      <c r="J30" s="184">
        <v>0.03</v>
      </c>
      <c r="K30" s="184">
        <v>4</v>
      </c>
      <c r="L30" s="184"/>
      <c r="M30" s="184">
        <v>2.432363</v>
      </c>
      <c r="N30" s="184"/>
      <c r="O30" s="184">
        <v>7.32</v>
      </c>
      <c r="P30" s="184">
        <v>5</v>
      </c>
      <c r="Q30" s="184">
        <v>5</v>
      </c>
      <c r="R30" s="184">
        <v>0</v>
      </c>
      <c r="S30" s="184"/>
      <c r="T30" s="184"/>
      <c r="U30" s="184"/>
      <c r="V30" s="184">
        <v>30.87</v>
      </c>
      <c r="W30" s="184"/>
      <c r="X30" s="184">
        <v>11.37</v>
      </c>
      <c r="Y30" s="184">
        <v>19.5</v>
      </c>
      <c r="Z30" s="184">
        <v>1.9</v>
      </c>
      <c r="AA30" s="184"/>
      <c r="AB30" s="184">
        <v>2.2</v>
      </c>
      <c r="AC30" s="184">
        <v>3</v>
      </c>
      <c r="AD30" s="184"/>
    </row>
    <row r="31" ht="20" customHeight="1" spans="1:30">
      <c r="A31" s="70" t="s">
        <v>130</v>
      </c>
      <c r="B31" s="184">
        <v>42.955214</v>
      </c>
      <c r="C31" s="184">
        <v>26.855214</v>
      </c>
      <c r="D31" s="184">
        <v>3</v>
      </c>
      <c r="E31" s="184">
        <v>2.5</v>
      </c>
      <c r="F31" s="184"/>
      <c r="G31" s="184">
        <v>0.5</v>
      </c>
      <c r="H31" s="184">
        <v>1.2</v>
      </c>
      <c r="I31" s="184">
        <v>2</v>
      </c>
      <c r="J31" s="184">
        <v>4.2</v>
      </c>
      <c r="K31" s="184">
        <v>4</v>
      </c>
      <c r="L31" s="184">
        <v>1.5</v>
      </c>
      <c r="M31" s="184">
        <v>1.295214</v>
      </c>
      <c r="N31" s="184"/>
      <c r="O31" s="184">
        <v>6.66</v>
      </c>
      <c r="P31" s="184">
        <v>3.5</v>
      </c>
      <c r="Q31" s="184"/>
      <c r="R31" s="184">
        <v>0</v>
      </c>
      <c r="S31" s="184"/>
      <c r="T31" s="184"/>
      <c r="U31" s="184"/>
      <c r="V31" s="184">
        <v>0</v>
      </c>
      <c r="W31" s="184"/>
      <c r="X31" s="184"/>
      <c r="Y31" s="184"/>
      <c r="Z31" s="184">
        <v>2.5</v>
      </c>
      <c r="AA31" s="184"/>
      <c r="AB31" s="184">
        <v>1.4</v>
      </c>
      <c r="AC31" s="184"/>
      <c r="AD31" s="184">
        <v>8.7</v>
      </c>
    </row>
    <row r="32" ht="20" customHeight="1" spans="1:30">
      <c r="A32" s="70" t="s">
        <v>132</v>
      </c>
      <c r="B32" s="184">
        <v>41.587094</v>
      </c>
      <c r="C32" s="184">
        <v>18.587094</v>
      </c>
      <c r="D32" s="184">
        <v>8</v>
      </c>
      <c r="E32" s="184">
        <v>2</v>
      </c>
      <c r="F32" s="184"/>
      <c r="G32" s="184"/>
      <c r="H32" s="184"/>
      <c r="I32" s="184">
        <v>0.5</v>
      </c>
      <c r="J32" s="184"/>
      <c r="K32" s="184">
        <v>5</v>
      </c>
      <c r="L32" s="184"/>
      <c r="M32" s="184">
        <v>0.267094</v>
      </c>
      <c r="N32" s="184"/>
      <c r="O32" s="184">
        <v>2.82</v>
      </c>
      <c r="P32" s="184">
        <v>3.5</v>
      </c>
      <c r="Q32" s="184">
        <v>8</v>
      </c>
      <c r="R32" s="184">
        <v>0</v>
      </c>
      <c r="S32" s="184"/>
      <c r="T32" s="184"/>
      <c r="U32" s="184"/>
      <c r="V32" s="184">
        <v>0</v>
      </c>
      <c r="W32" s="184"/>
      <c r="X32" s="184"/>
      <c r="Y32" s="184"/>
      <c r="Z32" s="184">
        <v>1.6</v>
      </c>
      <c r="AA32" s="184"/>
      <c r="AB32" s="184"/>
      <c r="AC32" s="184"/>
      <c r="AD32" s="184">
        <v>9.9</v>
      </c>
    </row>
    <row r="33" ht="20" customHeight="1" spans="1:30">
      <c r="A33" s="70" t="s">
        <v>134</v>
      </c>
      <c r="B33" s="184">
        <v>30.364749</v>
      </c>
      <c r="C33" s="184">
        <v>19.364749</v>
      </c>
      <c r="D33" s="184">
        <v>12</v>
      </c>
      <c r="E33" s="184">
        <v>2</v>
      </c>
      <c r="F33" s="184"/>
      <c r="G33" s="184"/>
      <c r="H33" s="184"/>
      <c r="I33" s="184">
        <v>1</v>
      </c>
      <c r="J33" s="184"/>
      <c r="K33" s="184">
        <v>4</v>
      </c>
      <c r="L33" s="184"/>
      <c r="M33" s="184">
        <v>0.064749</v>
      </c>
      <c r="N33" s="184"/>
      <c r="O33" s="184">
        <v>0.3</v>
      </c>
      <c r="P33" s="184">
        <v>4</v>
      </c>
      <c r="Q33" s="184"/>
      <c r="R33" s="184">
        <v>1.47</v>
      </c>
      <c r="S33" s="184">
        <v>1.47</v>
      </c>
      <c r="T33" s="184"/>
      <c r="U33" s="184"/>
      <c r="V33" s="184">
        <v>0</v>
      </c>
      <c r="W33" s="184"/>
      <c r="X33" s="184"/>
      <c r="Y33" s="184"/>
      <c r="Z33" s="184"/>
      <c r="AA33" s="184"/>
      <c r="AB33" s="184"/>
      <c r="AC33" s="184"/>
      <c r="AD33" s="184">
        <v>5.53</v>
      </c>
    </row>
    <row r="34" ht="20" customHeight="1" spans="1:30">
      <c r="A34" s="70" t="s">
        <v>136</v>
      </c>
      <c r="B34" s="184">
        <v>30.653372</v>
      </c>
      <c r="C34" s="184">
        <v>9.153372</v>
      </c>
      <c r="D34" s="184">
        <v>6</v>
      </c>
      <c r="E34" s="184"/>
      <c r="F34" s="184"/>
      <c r="G34" s="184"/>
      <c r="H34" s="184"/>
      <c r="I34" s="184"/>
      <c r="J34" s="184"/>
      <c r="K34" s="184">
        <v>2.5</v>
      </c>
      <c r="L34" s="184"/>
      <c r="M34" s="184">
        <v>0.113372</v>
      </c>
      <c r="N34" s="184"/>
      <c r="O34" s="184">
        <v>0.54</v>
      </c>
      <c r="P34" s="184">
        <v>2.5</v>
      </c>
      <c r="Q34" s="184">
        <v>12</v>
      </c>
      <c r="R34" s="184">
        <v>0</v>
      </c>
      <c r="S34" s="184"/>
      <c r="T34" s="184"/>
      <c r="U34" s="184"/>
      <c r="V34" s="184">
        <v>0</v>
      </c>
      <c r="W34" s="184"/>
      <c r="X34" s="184"/>
      <c r="Y34" s="184"/>
      <c r="Z34" s="184">
        <v>1.4</v>
      </c>
      <c r="AA34" s="184"/>
      <c r="AB34" s="184"/>
      <c r="AC34" s="184"/>
      <c r="AD34" s="184">
        <v>5.6</v>
      </c>
    </row>
    <row r="35" ht="20" customHeight="1" spans="1:30">
      <c r="A35" s="70" t="s">
        <v>138</v>
      </c>
      <c r="B35" s="184">
        <v>24.715857</v>
      </c>
      <c r="C35" s="184">
        <v>16.315857</v>
      </c>
      <c r="D35" s="184">
        <v>5</v>
      </c>
      <c r="E35" s="184">
        <v>3</v>
      </c>
      <c r="F35" s="184">
        <v>0.5</v>
      </c>
      <c r="G35" s="184"/>
      <c r="H35" s="184"/>
      <c r="I35" s="184">
        <v>0.9</v>
      </c>
      <c r="J35" s="184"/>
      <c r="K35" s="184">
        <v>2</v>
      </c>
      <c r="L35" s="184"/>
      <c r="M35" s="184">
        <v>0.895857</v>
      </c>
      <c r="N35" s="184"/>
      <c r="O35" s="184">
        <v>4.02</v>
      </c>
      <c r="P35" s="184">
        <v>2</v>
      </c>
      <c r="Q35" s="184"/>
      <c r="R35" s="184">
        <v>0</v>
      </c>
      <c r="S35" s="184"/>
      <c r="T35" s="184"/>
      <c r="U35" s="184"/>
      <c r="V35" s="184">
        <v>0.4</v>
      </c>
      <c r="W35" s="184"/>
      <c r="X35" s="184">
        <v>0.4</v>
      </c>
      <c r="Y35" s="184"/>
      <c r="Z35" s="184">
        <v>1</v>
      </c>
      <c r="AA35" s="184"/>
      <c r="AB35" s="184">
        <v>2</v>
      </c>
      <c r="AC35" s="184">
        <v>1</v>
      </c>
      <c r="AD35" s="184">
        <v>2</v>
      </c>
    </row>
    <row r="36" ht="20" customHeight="1" spans="1:30">
      <c r="A36" s="70" t="s">
        <v>141</v>
      </c>
      <c r="B36" s="184">
        <v>124.726234</v>
      </c>
      <c r="C36" s="184">
        <v>49.926234</v>
      </c>
      <c r="D36" s="184">
        <v>10</v>
      </c>
      <c r="E36" s="184"/>
      <c r="F36" s="184"/>
      <c r="G36" s="184">
        <v>2</v>
      </c>
      <c r="H36" s="184">
        <v>12</v>
      </c>
      <c r="I36" s="184">
        <v>8</v>
      </c>
      <c r="J36" s="184"/>
      <c r="K36" s="184">
        <v>5</v>
      </c>
      <c r="L36" s="184"/>
      <c r="M36" s="184">
        <v>3.026234</v>
      </c>
      <c r="N36" s="184"/>
      <c r="O36" s="184">
        <v>9.9</v>
      </c>
      <c r="P36" s="184">
        <v>0.5</v>
      </c>
      <c r="Q36" s="184"/>
      <c r="R36" s="184">
        <v>0</v>
      </c>
      <c r="S36" s="184"/>
      <c r="T36" s="184"/>
      <c r="U36" s="184"/>
      <c r="V36" s="184">
        <v>7.12</v>
      </c>
      <c r="W36" s="184"/>
      <c r="X36" s="184">
        <v>7.12</v>
      </c>
      <c r="Y36" s="184"/>
      <c r="Z36" s="184">
        <v>2</v>
      </c>
      <c r="AA36" s="184"/>
      <c r="AB36" s="184">
        <v>12</v>
      </c>
      <c r="AC36" s="184"/>
      <c r="AD36" s="184">
        <v>53.18</v>
      </c>
    </row>
    <row r="37" ht="20" customHeight="1" spans="1:30">
      <c r="A37" s="70" t="s">
        <v>143</v>
      </c>
      <c r="B37" s="184">
        <v>302.254622</v>
      </c>
      <c r="C37" s="184">
        <v>166.754622</v>
      </c>
      <c r="D37" s="184">
        <v>20</v>
      </c>
      <c r="E37" s="184"/>
      <c r="F37" s="184">
        <v>0.45</v>
      </c>
      <c r="G37" s="184">
        <v>0.85</v>
      </c>
      <c r="H37" s="184">
        <v>9</v>
      </c>
      <c r="I37" s="184">
        <v>10</v>
      </c>
      <c r="J37" s="184">
        <v>11</v>
      </c>
      <c r="K37" s="184">
        <v>30</v>
      </c>
      <c r="L37" s="184">
        <v>6</v>
      </c>
      <c r="M37" s="184">
        <v>9.674622</v>
      </c>
      <c r="N37" s="184">
        <v>27</v>
      </c>
      <c r="O37" s="184">
        <v>42.78</v>
      </c>
      <c r="P37" s="184">
        <v>11.4</v>
      </c>
      <c r="Q37" s="184">
        <v>13</v>
      </c>
      <c r="R37" s="184">
        <v>0</v>
      </c>
      <c r="S37" s="184"/>
      <c r="T37" s="184"/>
      <c r="U37" s="184"/>
      <c r="V37" s="184">
        <v>44</v>
      </c>
      <c r="W37" s="184">
        <v>8</v>
      </c>
      <c r="X37" s="184">
        <v>36</v>
      </c>
      <c r="Y37" s="184"/>
      <c r="Z37" s="184">
        <v>15.9</v>
      </c>
      <c r="AA37" s="184"/>
      <c r="AB37" s="184">
        <v>14.2</v>
      </c>
      <c r="AC37" s="184">
        <v>27</v>
      </c>
      <c r="AD37" s="184">
        <v>10</v>
      </c>
    </row>
    <row r="38" ht="20" customHeight="1" spans="1:30">
      <c r="A38" s="70" t="s">
        <v>145</v>
      </c>
      <c r="B38" s="184">
        <v>67.834451</v>
      </c>
      <c r="C38" s="184">
        <v>44.534451</v>
      </c>
      <c r="D38" s="184">
        <v>8</v>
      </c>
      <c r="E38" s="184">
        <v>8</v>
      </c>
      <c r="F38" s="184"/>
      <c r="G38" s="184"/>
      <c r="H38" s="184"/>
      <c r="I38" s="184">
        <v>0.5</v>
      </c>
      <c r="J38" s="184"/>
      <c r="K38" s="184">
        <v>5</v>
      </c>
      <c r="L38" s="184"/>
      <c r="M38" s="184">
        <v>3.034451</v>
      </c>
      <c r="N38" s="184"/>
      <c r="O38" s="184">
        <v>20</v>
      </c>
      <c r="P38" s="184">
        <v>2</v>
      </c>
      <c r="Q38" s="184"/>
      <c r="R38" s="184">
        <v>0</v>
      </c>
      <c r="S38" s="184"/>
      <c r="T38" s="184"/>
      <c r="U38" s="184"/>
      <c r="V38" s="184">
        <v>8</v>
      </c>
      <c r="W38" s="184"/>
      <c r="X38" s="184">
        <v>6</v>
      </c>
      <c r="Y38" s="184">
        <v>2</v>
      </c>
      <c r="Z38" s="184">
        <v>2</v>
      </c>
      <c r="AA38" s="184"/>
      <c r="AB38" s="184">
        <v>2</v>
      </c>
      <c r="AC38" s="184">
        <v>5</v>
      </c>
      <c r="AD38" s="184">
        <v>4.3</v>
      </c>
    </row>
    <row r="39" ht="20" customHeight="1" spans="1:30">
      <c r="A39" s="70" t="s">
        <v>147</v>
      </c>
      <c r="B39" s="184">
        <v>67.95995</v>
      </c>
      <c r="C39" s="184">
        <v>43.65995</v>
      </c>
      <c r="D39" s="184">
        <v>4</v>
      </c>
      <c r="E39" s="184"/>
      <c r="F39" s="184"/>
      <c r="G39" s="184">
        <v>0.6</v>
      </c>
      <c r="H39" s="184">
        <v>6.1</v>
      </c>
      <c r="I39" s="184"/>
      <c r="J39" s="184"/>
      <c r="K39" s="184"/>
      <c r="L39" s="184"/>
      <c r="M39" s="184">
        <v>6.31995</v>
      </c>
      <c r="N39" s="184"/>
      <c r="O39" s="184">
        <v>26.64</v>
      </c>
      <c r="P39" s="184"/>
      <c r="Q39" s="184"/>
      <c r="R39" s="184">
        <v>0</v>
      </c>
      <c r="S39" s="184"/>
      <c r="T39" s="184"/>
      <c r="U39" s="184"/>
      <c r="V39" s="184">
        <v>0</v>
      </c>
      <c r="W39" s="184"/>
      <c r="X39" s="184"/>
      <c r="Y39" s="184"/>
      <c r="Z39" s="184">
        <v>5</v>
      </c>
      <c r="AA39" s="184"/>
      <c r="AB39" s="184">
        <v>5</v>
      </c>
      <c r="AC39" s="184"/>
      <c r="AD39" s="184">
        <v>14.3</v>
      </c>
    </row>
    <row r="40" ht="20" customHeight="1" spans="1:30">
      <c r="A40" s="70" t="s">
        <v>149</v>
      </c>
      <c r="B40" s="184">
        <v>244.281371</v>
      </c>
      <c r="C40" s="184">
        <v>124.781371</v>
      </c>
      <c r="D40" s="184">
        <v>10</v>
      </c>
      <c r="E40" s="184">
        <v>20</v>
      </c>
      <c r="F40" s="184">
        <v>0.4</v>
      </c>
      <c r="G40" s="184">
        <v>1.9</v>
      </c>
      <c r="H40" s="184">
        <v>24</v>
      </c>
      <c r="I40" s="184">
        <v>12</v>
      </c>
      <c r="J40" s="184">
        <v>1</v>
      </c>
      <c r="K40" s="184">
        <v>20</v>
      </c>
      <c r="L40" s="184"/>
      <c r="M40" s="184">
        <v>5.661371</v>
      </c>
      <c r="N40" s="184"/>
      <c r="O40" s="184">
        <v>29.82</v>
      </c>
      <c r="P40" s="184">
        <v>3</v>
      </c>
      <c r="Q40" s="184">
        <v>1</v>
      </c>
      <c r="R40" s="184">
        <v>5</v>
      </c>
      <c r="S40" s="184">
        <v>5</v>
      </c>
      <c r="T40" s="184"/>
      <c r="U40" s="184"/>
      <c r="V40" s="184">
        <v>25</v>
      </c>
      <c r="W40" s="184"/>
      <c r="X40" s="184">
        <v>10</v>
      </c>
      <c r="Y40" s="184">
        <v>15</v>
      </c>
      <c r="Z40" s="184">
        <v>7</v>
      </c>
      <c r="AA40" s="184">
        <v>4.5</v>
      </c>
      <c r="AB40" s="184">
        <v>11.4</v>
      </c>
      <c r="AC40" s="184">
        <v>15</v>
      </c>
      <c r="AD40" s="184">
        <v>47.6</v>
      </c>
    </row>
    <row r="41" ht="20" customHeight="1" spans="1:30">
      <c r="A41" s="70" t="s">
        <v>151</v>
      </c>
      <c r="B41" s="184">
        <v>67.938847</v>
      </c>
      <c r="C41" s="184">
        <v>45.938847</v>
      </c>
      <c r="D41" s="184">
        <v>26.55</v>
      </c>
      <c r="E41" s="184">
        <v>0.2</v>
      </c>
      <c r="F41" s="184">
        <v>0.12</v>
      </c>
      <c r="G41" s="184">
        <v>0.13</v>
      </c>
      <c r="H41" s="184">
        <v>2.3</v>
      </c>
      <c r="I41" s="184">
        <v>1.5</v>
      </c>
      <c r="J41" s="184"/>
      <c r="K41" s="184">
        <v>1</v>
      </c>
      <c r="L41" s="184">
        <v>4</v>
      </c>
      <c r="M41" s="184">
        <v>2.198847</v>
      </c>
      <c r="N41" s="184">
        <v>0.2</v>
      </c>
      <c r="O41" s="184">
        <v>7.74</v>
      </c>
      <c r="P41" s="184">
        <v>0.3</v>
      </c>
      <c r="Q41" s="184">
        <v>1</v>
      </c>
      <c r="R41" s="184">
        <v>0</v>
      </c>
      <c r="S41" s="184"/>
      <c r="T41" s="184"/>
      <c r="U41" s="184"/>
      <c r="V41" s="184">
        <v>14.5</v>
      </c>
      <c r="W41" s="184"/>
      <c r="X41" s="184">
        <v>14</v>
      </c>
      <c r="Y41" s="184">
        <v>0.5</v>
      </c>
      <c r="Z41" s="184">
        <v>0.2</v>
      </c>
      <c r="AA41" s="184"/>
      <c r="AB41" s="184"/>
      <c r="AC41" s="184">
        <v>0.2</v>
      </c>
      <c r="AD41" s="184">
        <v>5.8</v>
      </c>
    </row>
    <row r="42" ht="20" customHeight="1" spans="1:30">
      <c r="A42" s="70" t="s">
        <v>153</v>
      </c>
      <c r="B42" s="184">
        <v>21.012742</v>
      </c>
      <c r="C42" s="184">
        <v>7.412742</v>
      </c>
      <c r="D42" s="184">
        <v>2.3</v>
      </c>
      <c r="E42" s="184">
        <v>0.5</v>
      </c>
      <c r="F42" s="184">
        <v>0.2</v>
      </c>
      <c r="G42" s="184">
        <v>0.3</v>
      </c>
      <c r="H42" s="184">
        <v>1.5</v>
      </c>
      <c r="I42" s="184">
        <v>1</v>
      </c>
      <c r="J42" s="184"/>
      <c r="K42" s="184">
        <v>1</v>
      </c>
      <c r="L42" s="184"/>
      <c r="M42" s="184">
        <v>0.612742</v>
      </c>
      <c r="N42" s="184"/>
      <c r="O42" s="184"/>
      <c r="P42" s="184"/>
      <c r="Q42" s="184">
        <v>0.5</v>
      </c>
      <c r="R42" s="184">
        <v>0</v>
      </c>
      <c r="S42" s="184"/>
      <c r="T42" s="184"/>
      <c r="U42" s="184"/>
      <c r="V42" s="184">
        <v>1.5</v>
      </c>
      <c r="W42" s="184"/>
      <c r="X42" s="184">
        <v>1.5</v>
      </c>
      <c r="Y42" s="184"/>
      <c r="Z42" s="184"/>
      <c r="AA42" s="184"/>
      <c r="AB42" s="184"/>
      <c r="AC42" s="184"/>
      <c r="AD42" s="184">
        <v>11.6</v>
      </c>
    </row>
    <row r="43" ht="20" customHeight="1" spans="1:30">
      <c r="A43" s="70" t="s">
        <v>155</v>
      </c>
      <c r="B43" s="184">
        <v>28.752475</v>
      </c>
      <c r="C43" s="184">
        <v>18.752475</v>
      </c>
      <c r="D43" s="184">
        <v>6.4</v>
      </c>
      <c r="E43" s="184">
        <v>0.8</v>
      </c>
      <c r="F43" s="184">
        <v>0.2</v>
      </c>
      <c r="G43" s="184"/>
      <c r="H43" s="184"/>
      <c r="I43" s="184">
        <v>0.4</v>
      </c>
      <c r="J43" s="184"/>
      <c r="K43" s="184">
        <v>1.2</v>
      </c>
      <c r="L43" s="184"/>
      <c r="M43" s="184">
        <v>1.292475</v>
      </c>
      <c r="N43" s="184">
        <v>3</v>
      </c>
      <c r="O43" s="184">
        <v>5.46</v>
      </c>
      <c r="P43" s="184">
        <v>0.5</v>
      </c>
      <c r="Q43" s="184"/>
      <c r="R43" s="184">
        <v>0</v>
      </c>
      <c r="S43" s="184"/>
      <c r="T43" s="184"/>
      <c r="U43" s="184"/>
      <c r="V43" s="184">
        <v>8</v>
      </c>
      <c r="W43" s="184"/>
      <c r="X43" s="184">
        <v>8</v>
      </c>
      <c r="Y43" s="184"/>
      <c r="Z43" s="184">
        <v>0.2</v>
      </c>
      <c r="AA43" s="184"/>
      <c r="AB43" s="184"/>
      <c r="AC43" s="184">
        <v>1.3</v>
      </c>
      <c r="AD43" s="184"/>
    </row>
    <row r="44" ht="20" customHeight="1" spans="1:30">
      <c r="A44" s="70" t="s">
        <v>157</v>
      </c>
      <c r="B44" s="184">
        <v>129.656768</v>
      </c>
      <c r="C44" s="184">
        <v>79.656768</v>
      </c>
      <c r="D44" s="184">
        <v>35</v>
      </c>
      <c r="E44" s="184">
        <v>2</v>
      </c>
      <c r="F44" s="184">
        <v>0.2</v>
      </c>
      <c r="G44" s="184">
        <v>2</v>
      </c>
      <c r="H44" s="184">
        <v>16</v>
      </c>
      <c r="I44" s="184">
        <v>5</v>
      </c>
      <c r="J44" s="184"/>
      <c r="K44" s="184">
        <v>12</v>
      </c>
      <c r="L44" s="184"/>
      <c r="M44" s="184">
        <v>3.196768</v>
      </c>
      <c r="N44" s="184"/>
      <c r="O44" s="184">
        <v>4.26</v>
      </c>
      <c r="P44" s="184">
        <v>2.5</v>
      </c>
      <c r="Q44" s="184"/>
      <c r="R44" s="184">
        <v>0</v>
      </c>
      <c r="S44" s="184"/>
      <c r="T44" s="184"/>
      <c r="U44" s="184"/>
      <c r="V44" s="184">
        <v>0</v>
      </c>
      <c r="W44" s="184"/>
      <c r="X44" s="184"/>
      <c r="Y44" s="184"/>
      <c r="Z44" s="184">
        <v>4.5</v>
      </c>
      <c r="AA44" s="184"/>
      <c r="AB44" s="184">
        <v>2.2</v>
      </c>
      <c r="AC44" s="184">
        <v>4.8</v>
      </c>
      <c r="AD44" s="184">
        <v>36</v>
      </c>
    </row>
    <row r="45" ht="20" customHeight="1" spans="1:30">
      <c r="A45" s="70" t="s">
        <v>159</v>
      </c>
      <c r="B45" s="184">
        <v>27.21491</v>
      </c>
      <c r="C45" s="184">
        <v>25.01491</v>
      </c>
      <c r="D45" s="184">
        <v>19.6</v>
      </c>
      <c r="E45" s="184"/>
      <c r="F45" s="184"/>
      <c r="G45" s="184">
        <v>1</v>
      </c>
      <c r="H45" s="184">
        <v>2</v>
      </c>
      <c r="I45" s="184"/>
      <c r="J45" s="184">
        <v>1.8</v>
      </c>
      <c r="K45" s="184"/>
      <c r="L45" s="184"/>
      <c r="M45" s="184">
        <v>0.61491</v>
      </c>
      <c r="N45" s="184"/>
      <c r="O45" s="184"/>
      <c r="P45" s="184"/>
      <c r="Q45" s="184"/>
      <c r="R45" s="184">
        <v>0</v>
      </c>
      <c r="S45" s="184"/>
      <c r="T45" s="184"/>
      <c r="U45" s="184"/>
      <c r="V45" s="184">
        <v>0</v>
      </c>
      <c r="W45" s="184"/>
      <c r="X45" s="184"/>
      <c r="Y45" s="184"/>
      <c r="Z45" s="184"/>
      <c r="AA45" s="184"/>
      <c r="AB45" s="184">
        <v>2.2</v>
      </c>
      <c r="AC45" s="184"/>
      <c r="AD45" s="184"/>
    </row>
    <row r="46" ht="20" customHeight="1" spans="1:30">
      <c r="A46" s="70" t="s">
        <v>161</v>
      </c>
      <c r="B46" s="184">
        <v>86.77132</v>
      </c>
      <c r="C46" s="184">
        <v>2.37132</v>
      </c>
      <c r="D46" s="184"/>
      <c r="E46" s="184"/>
      <c r="F46" s="184"/>
      <c r="G46" s="184"/>
      <c r="H46" s="184"/>
      <c r="I46" s="184"/>
      <c r="J46" s="184"/>
      <c r="K46" s="184"/>
      <c r="L46" s="184"/>
      <c r="M46" s="184">
        <v>2.37132</v>
      </c>
      <c r="N46" s="184"/>
      <c r="O46" s="184"/>
      <c r="P46" s="184"/>
      <c r="Q46" s="184"/>
      <c r="R46" s="184">
        <v>0</v>
      </c>
      <c r="S46" s="184"/>
      <c r="T46" s="184"/>
      <c r="U46" s="184"/>
      <c r="V46" s="184">
        <v>0</v>
      </c>
      <c r="W46" s="184"/>
      <c r="X46" s="184"/>
      <c r="Y46" s="184"/>
      <c r="Z46" s="184"/>
      <c r="AA46" s="184"/>
      <c r="AB46" s="184">
        <v>4.23</v>
      </c>
      <c r="AC46" s="184"/>
      <c r="AD46" s="184">
        <v>80.17</v>
      </c>
    </row>
    <row r="47" ht="20" customHeight="1" spans="1:30">
      <c r="A47" s="70" t="s">
        <v>163</v>
      </c>
      <c r="B47" s="184">
        <v>429.074462</v>
      </c>
      <c r="C47" s="184">
        <v>261.874462</v>
      </c>
      <c r="D47" s="184">
        <v>40</v>
      </c>
      <c r="E47" s="184">
        <v>25</v>
      </c>
      <c r="F47" s="184">
        <v>0.4</v>
      </c>
      <c r="G47" s="184">
        <v>0.8</v>
      </c>
      <c r="H47" s="184">
        <v>13</v>
      </c>
      <c r="I47" s="184">
        <v>23</v>
      </c>
      <c r="J47" s="184"/>
      <c r="K47" s="184">
        <v>62</v>
      </c>
      <c r="L47" s="184"/>
      <c r="M47" s="184">
        <v>12.534462</v>
      </c>
      <c r="N47" s="184"/>
      <c r="O47" s="184">
        <v>85.14</v>
      </c>
      <c r="P47" s="184">
        <v>6</v>
      </c>
      <c r="Q47" s="184">
        <v>6.8</v>
      </c>
      <c r="R47" s="184">
        <v>0</v>
      </c>
      <c r="S47" s="184"/>
      <c r="T47" s="184"/>
      <c r="U47" s="184"/>
      <c r="V47" s="184">
        <v>57</v>
      </c>
      <c r="W47" s="184">
        <v>4</v>
      </c>
      <c r="X47" s="184">
        <v>48</v>
      </c>
      <c r="Y47" s="184">
        <v>5</v>
      </c>
      <c r="Z47" s="184">
        <v>18.4</v>
      </c>
      <c r="AA47" s="184">
        <v>15</v>
      </c>
      <c r="AB47" s="184">
        <v>58</v>
      </c>
      <c r="AC47" s="184">
        <v>6</v>
      </c>
      <c r="AD47" s="184"/>
    </row>
    <row r="48" ht="20" customHeight="1" spans="1:30">
      <c r="A48" s="70" t="s">
        <v>165</v>
      </c>
      <c r="B48" s="184">
        <v>373.503854</v>
      </c>
      <c r="C48" s="184">
        <v>132.203854</v>
      </c>
      <c r="D48" s="184">
        <v>28</v>
      </c>
      <c r="E48" s="184">
        <v>3</v>
      </c>
      <c r="F48" s="184">
        <v>1</v>
      </c>
      <c r="G48" s="184">
        <v>3</v>
      </c>
      <c r="H48" s="184">
        <v>9.2</v>
      </c>
      <c r="I48" s="184">
        <v>5.5</v>
      </c>
      <c r="J48" s="184">
        <v>33</v>
      </c>
      <c r="K48" s="184">
        <v>4</v>
      </c>
      <c r="L48" s="184"/>
      <c r="M48" s="184">
        <v>10.103854</v>
      </c>
      <c r="N48" s="184"/>
      <c r="O48" s="184">
        <v>35.4</v>
      </c>
      <c r="P48" s="184">
        <v>3</v>
      </c>
      <c r="Q48" s="184">
        <v>10</v>
      </c>
      <c r="R48" s="184">
        <v>55.5</v>
      </c>
      <c r="S48" s="184">
        <v>3</v>
      </c>
      <c r="T48" s="184">
        <v>52.5</v>
      </c>
      <c r="U48" s="184"/>
      <c r="V48" s="184">
        <v>5.5</v>
      </c>
      <c r="W48" s="184"/>
      <c r="X48" s="184">
        <v>5.5</v>
      </c>
      <c r="Y48" s="184"/>
      <c r="Z48" s="184">
        <v>2.9</v>
      </c>
      <c r="AA48" s="184"/>
      <c r="AB48" s="184">
        <v>36.1</v>
      </c>
      <c r="AC48" s="184">
        <v>20</v>
      </c>
      <c r="AD48" s="184">
        <v>108.3</v>
      </c>
    </row>
    <row r="49" ht="20" customHeight="1" spans="1:30">
      <c r="A49" s="70" t="s">
        <v>167</v>
      </c>
      <c r="B49" s="184">
        <v>377.248459</v>
      </c>
      <c r="C49" s="184">
        <v>173.148459</v>
      </c>
      <c r="D49" s="184">
        <v>90</v>
      </c>
      <c r="E49" s="184">
        <v>5</v>
      </c>
      <c r="F49" s="184"/>
      <c r="G49" s="184">
        <v>5</v>
      </c>
      <c r="H49" s="184">
        <v>7.9</v>
      </c>
      <c r="I49" s="184">
        <v>10</v>
      </c>
      <c r="J49" s="184">
        <v>35</v>
      </c>
      <c r="K49" s="184">
        <v>10</v>
      </c>
      <c r="L49" s="184"/>
      <c r="M49" s="184">
        <v>10.248459</v>
      </c>
      <c r="N49" s="184"/>
      <c r="O49" s="184"/>
      <c r="P49" s="184">
        <v>10</v>
      </c>
      <c r="Q49" s="184">
        <v>10</v>
      </c>
      <c r="R49" s="184">
        <v>0</v>
      </c>
      <c r="S49" s="184"/>
      <c r="T49" s="184"/>
      <c r="U49" s="184"/>
      <c r="V49" s="184">
        <v>0</v>
      </c>
      <c r="W49" s="184"/>
      <c r="X49" s="184"/>
      <c r="Y49" s="184"/>
      <c r="Z49" s="184">
        <v>10</v>
      </c>
      <c r="AA49" s="184"/>
      <c r="AB49" s="184">
        <v>10</v>
      </c>
      <c r="AC49" s="184">
        <v>50</v>
      </c>
      <c r="AD49" s="184">
        <v>114.1</v>
      </c>
    </row>
    <row r="50" ht="20" customHeight="1" spans="1:30">
      <c r="A50" s="70" t="s">
        <v>169</v>
      </c>
      <c r="B50" s="184">
        <v>246.970218</v>
      </c>
      <c r="C50" s="184">
        <v>157.770218</v>
      </c>
      <c r="D50" s="184">
        <v>60.5</v>
      </c>
      <c r="E50" s="184">
        <v>15.5</v>
      </c>
      <c r="F50" s="184"/>
      <c r="G50" s="184"/>
      <c r="H50" s="184"/>
      <c r="I50" s="184">
        <v>6.5</v>
      </c>
      <c r="J50" s="184">
        <v>5</v>
      </c>
      <c r="K50" s="184">
        <v>26.7</v>
      </c>
      <c r="L50" s="184"/>
      <c r="M50" s="184">
        <v>8.804218</v>
      </c>
      <c r="N50" s="184"/>
      <c r="O50" s="184">
        <v>34.766</v>
      </c>
      <c r="P50" s="184">
        <v>3</v>
      </c>
      <c r="Q50" s="184">
        <v>3</v>
      </c>
      <c r="R50" s="184">
        <v>0</v>
      </c>
      <c r="S50" s="184"/>
      <c r="T50" s="184"/>
      <c r="U50" s="184"/>
      <c r="V50" s="184">
        <v>30</v>
      </c>
      <c r="W50" s="184"/>
      <c r="X50" s="184">
        <v>20</v>
      </c>
      <c r="Y50" s="184">
        <v>10</v>
      </c>
      <c r="Z50" s="184"/>
      <c r="AA50" s="184"/>
      <c r="AB50" s="184"/>
      <c r="AC50" s="184">
        <v>13</v>
      </c>
      <c r="AD50" s="184">
        <v>40.2</v>
      </c>
    </row>
    <row r="51" ht="20" customHeight="1" spans="1:30">
      <c r="A51" s="70" t="s">
        <v>171</v>
      </c>
      <c r="B51" s="184">
        <v>16.734157</v>
      </c>
      <c r="C51" s="184">
        <v>9.734157</v>
      </c>
      <c r="D51" s="184">
        <v>7</v>
      </c>
      <c r="E51" s="184">
        <v>1</v>
      </c>
      <c r="F51" s="184"/>
      <c r="G51" s="184"/>
      <c r="H51" s="184"/>
      <c r="I51" s="184">
        <v>0.5</v>
      </c>
      <c r="J51" s="184"/>
      <c r="K51" s="184">
        <v>0.5</v>
      </c>
      <c r="L51" s="184"/>
      <c r="M51" s="184">
        <v>0.734157</v>
      </c>
      <c r="N51" s="184"/>
      <c r="O51" s="184"/>
      <c r="P51" s="184"/>
      <c r="Q51" s="184"/>
      <c r="R51" s="184">
        <v>0</v>
      </c>
      <c r="S51" s="184"/>
      <c r="T51" s="184"/>
      <c r="U51" s="184"/>
      <c r="V51" s="184">
        <v>1</v>
      </c>
      <c r="W51" s="184"/>
      <c r="X51" s="184">
        <v>1</v>
      </c>
      <c r="Y51" s="184"/>
      <c r="Z51" s="184"/>
      <c r="AA51" s="184"/>
      <c r="AB51" s="184"/>
      <c r="AC51" s="184">
        <v>3</v>
      </c>
      <c r="AD51" s="184">
        <v>3</v>
      </c>
    </row>
    <row r="52" ht="20" customHeight="1" spans="1:30">
      <c r="A52" s="70" t="s">
        <v>173</v>
      </c>
      <c r="B52" s="184">
        <v>73.233479</v>
      </c>
      <c r="C52" s="184">
        <v>43.633479</v>
      </c>
      <c r="D52" s="184">
        <v>17.2</v>
      </c>
      <c r="E52" s="184">
        <v>9</v>
      </c>
      <c r="F52" s="184">
        <v>1</v>
      </c>
      <c r="G52" s="184"/>
      <c r="H52" s="184"/>
      <c r="I52" s="184"/>
      <c r="J52" s="184"/>
      <c r="K52" s="184">
        <v>7</v>
      </c>
      <c r="L52" s="184"/>
      <c r="M52" s="184">
        <v>1.513479</v>
      </c>
      <c r="N52" s="184"/>
      <c r="O52" s="184">
        <v>7.92</v>
      </c>
      <c r="P52" s="184">
        <v>2.2</v>
      </c>
      <c r="Q52" s="184">
        <v>3</v>
      </c>
      <c r="R52" s="184">
        <v>0</v>
      </c>
      <c r="S52" s="184"/>
      <c r="T52" s="184"/>
      <c r="U52" s="184"/>
      <c r="V52" s="184">
        <v>5</v>
      </c>
      <c r="W52" s="184"/>
      <c r="X52" s="184">
        <v>5</v>
      </c>
      <c r="Y52" s="184"/>
      <c r="Z52" s="184">
        <v>3</v>
      </c>
      <c r="AA52" s="184"/>
      <c r="AB52" s="184">
        <v>12</v>
      </c>
      <c r="AC52" s="184">
        <v>1.4</v>
      </c>
      <c r="AD52" s="184">
        <v>3</v>
      </c>
    </row>
    <row r="53" ht="20" customHeight="1" spans="1:30">
      <c r="A53" s="70" t="s">
        <v>175</v>
      </c>
      <c r="B53" s="184">
        <v>23.020383</v>
      </c>
      <c r="C53" s="184">
        <v>13.420383</v>
      </c>
      <c r="D53" s="184">
        <v>3.8</v>
      </c>
      <c r="E53" s="184">
        <v>2.5</v>
      </c>
      <c r="F53" s="184"/>
      <c r="G53" s="184">
        <v>1</v>
      </c>
      <c r="H53" s="184">
        <v>4</v>
      </c>
      <c r="I53" s="184">
        <v>0.3</v>
      </c>
      <c r="J53" s="184"/>
      <c r="K53" s="184">
        <v>1</v>
      </c>
      <c r="L53" s="184"/>
      <c r="M53" s="184">
        <v>0.820383</v>
      </c>
      <c r="N53" s="184"/>
      <c r="O53" s="184"/>
      <c r="P53" s="184">
        <v>1</v>
      </c>
      <c r="Q53" s="184">
        <v>1</v>
      </c>
      <c r="R53" s="184">
        <v>0</v>
      </c>
      <c r="S53" s="184"/>
      <c r="T53" s="184"/>
      <c r="U53" s="184"/>
      <c r="V53" s="184">
        <v>0</v>
      </c>
      <c r="W53" s="184"/>
      <c r="X53" s="184"/>
      <c r="Y53" s="184"/>
      <c r="Z53" s="184"/>
      <c r="AA53" s="184"/>
      <c r="AB53" s="184"/>
      <c r="AC53" s="184">
        <v>2.6</v>
      </c>
      <c r="AD53" s="184">
        <v>5</v>
      </c>
    </row>
    <row r="54" ht="20" customHeight="1" spans="1:30">
      <c r="A54" s="70" t="s">
        <v>177</v>
      </c>
      <c r="B54" s="184">
        <v>370.541001</v>
      </c>
      <c r="C54" s="184">
        <v>159.241001</v>
      </c>
      <c r="D54" s="184">
        <v>31.5</v>
      </c>
      <c r="E54" s="184">
        <v>4</v>
      </c>
      <c r="F54" s="184"/>
      <c r="G54" s="184">
        <v>1.1</v>
      </c>
      <c r="H54" s="184">
        <v>9.5</v>
      </c>
      <c r="I54" s="184">
        <v>6.8</v>
      </c>
      <c r="J54" s="184"/>
      <c r="K54" s="184">
        <v>10</v>
      </c>
      <c r="L54" s="184"/>
      <c r="M54" s="184">
        <v>8.281001</v>
      </c>
      <c r="N54" s="184">
        <v>49</v>
      </c>
      <c r="O54" s="184">
        <v>39.06</v>
      </c>
      <c r="P54" s="184">
        <v>2</v>
      </c>
      <c r="Q54" s="184">
        <v>3</v>
      </c>
      <c r="R54" s="184">
        <v>0</v>
      </c>
      <c r="S54" s="184"/>
      <c r="T54" s="184"/>
      <c r="U54" s="184"/>
      <c r="V54" s="184">
        <v>60</v>
      </c>
      <c r="W54" s="184"/>
      <c r="X54" s="184"/>
      <c r="Y54" s="184">
        <v>60</v>
      </c>
      <c r="Z54" s="184">
        <v>1.4</v>
      </c>
      <c r="AA54" s="184"/>
      <c r="AB54" s="184">
        <v>15.4</v>
      </c>
      <c r="AC54" s="184">
        <v>13</v>
      </c>
      <c r="AD54" s="184">
        <v>116.5</v>
      </c>
    </row>
    <row r="55" ht="20" customHeight="1" spans="1:30">
      <c r="A55" s="70" t="s">
        <v>179</v>
      </c>
      <c r="B55" s="184">
        <v>582.054708</v>
      </c>
      <c r="C55" s="184">
        <v>140.454708</v>
      </c>
      <c r="D55" s="184">
        <v>20</v>
      </c>
      <c r="E55" s="184">
        <v>5</v>
      </c>
      <c r="F55" s="184"/>
      <c r="G55" s="184">
        <v>2</v>
      </c>
      <c r="H55" s="184">
        <v>30.5</v>
      </c>
      <c r="I55" s="184">
        <v>4.8</v>
      </c>
      <c r="J55" s="184"/>
      <c r="K55" s="184">
        <v>20</v>
      </c>
      <c r="L55" s="184">
        <v>1.9</v>
      </c>
      <c r="M55" s="184">
        <v>11.194708</v>
      </c>
      <c r="N55" s="184"/>
      <c r="O55" s="184">
        <v>45.06</v>
      </c>
      <c r="P55" s="184">
        <v>0.9</v>
      </c>
      <c r="Q55" s="184">
        <v>12</v>
      </c>
      <c r="R55" s="184">
        <v>141.08</v>
      </c>
      <c r="S55" s="184">
        <v>127.08</v>
      </c>
      <c r="T55" s="184">
        <v>14</v>
      </c>
      <c r="U55" s="184"/>
      <c r="V55" s="184">
        <v>47</v>
      </c>
      <c r="W55" s="184"/>
      <c r="X55" s="184">
        <v>47</v>
      </c>
      <c r="Y55" s="184"/>
      <c r="Z55" s="184">
        <v>0.85</v>
      </c>
      <c r="AA55" s="184"/>
      <c r="AB55" s="184">
        <v>11.2</v>
      </c>
      <c r="AC55" s="184">
        <v>41.92</v>
      </c>
      <c r="AD55" s="184">
        <v>186.65</v>
      </c>
    </row>
    <row r="56" ht="20" customHeight="1" spans="1:30">
      <c r="A56" s="70" t="s">
        <v>181</v>
      </c>
      <c r="B56" s="184">
        <v>155</v>
      </c>
      <c r="C56" s="184">
        <v>63</v>
      </c>
      <c r="D56" s="184"/>
      <c r="E56" s="184"/>
      <c r="F56" s="184"/>
      <c r="G56" s="184"/>
      <c r="H56" s="184"/>
      <c r="I56" s="184"/>
      <c r="J56" s="184">
        <v>63</v>
      </c>
      <c r="K56" s="184"/>
      <c r="L56" s="184"/>
      <c r="M56" s="184"/>
      <c r="N56" s="184"/>
      <c r="O56" s="184"/>
      <c r="P56" s="184"/>
      <c r="Q56" s="184"/>
      <c r="R56" s="184">
        <v>0</v>
      </c>
      <c r="S56" s="184"/>
      <c r="T56" s="184"/>
      <c r="U56" s="184"/>
      <c r="V56" s="184">
        <v>0</v>
      </c>
      <c r="W56" s="184"/>
      <c r="X56" s="184"/>
      <c r="Y56" s="184"/>
      <c r="Z56" s="184"/>
      <c r="AA56" s="184"/>
      <c r="AB56" s="184"/>
      <c r="AC56" s="184"/>
      <c r="AD56" s="184">
        <v>92</v>
      </c>
    </row>
    <row r="57" ht="20" customHeight="1" spans="1:30">
      <c r="A57" s="70" t="s">
        <v>183</v>
      </c>
      <c r="B57" s="184">
        <v>428.1536</v>
      </c>
      <c r="C57" s="184">
        <v>3.1536</v>
      </c>
      <c r="D57" s="184"/>
      <c r="E57" s="184"/>
      <c r="F57" s="184"/>
      <c r="G57" s="184"/>
      <c r="H57" s="184"/>
      <c r="I57" s="184"/>
      <c r="J57" s="184"/>
      <c r="K57" s="184"/>
      <c r="L57" s="184"/>
      <c r="M57" s="184">
        <v>3.1536</v>
      </c>
      <c r="N57" s="184"/>
      <c r="O57" s="184"/>
      <c r="P57" s="184"/>
      <c r="Q57" s="184"/>
      <c r="R57" s="184">
        <v>0</v>
      </c>
      <c r="S57" s="184"/>
      <c r="T57" s="184"/>
      <c r="U57" s="184"/>
      <c r="V57" s="184">
        <v>0</v>
      </c>
      <c r="W57" s="184"/>
      <c r="X57" s="184"/>
      <c r="Y57" s="184"/>
      <c r="Z57" s="184"/>
      <c r="AA57" s="184"/>
      <c r="AB57" s="184"/>
      <c r="AC57" s="184"/>
      <c r="AD57" s="184">
        <v>425</v>
      </c>
    </row>
    <row r="58" ht="20" customHeight="1" spans="1:30">
      <c r="A58" s="70" t="s">
        <v>185</v>
      </c>
      <c r="B58" s="184">
        <v>5879.688724</v>
      </c>
      <c r="C58" s="184">
        <v>1890.688724</v>
      </c>
      <c r="D58" s="184">
        <v>360</v>
      </c>
      <c r="E58" s="184">
        <v>25</v>
      </c>
      <c r="F58" s="184"/>
      <c r="G58" s="184">
        <v>75</v>
      </c>
      <c r="H58" s="184">
        <v>630</v>
      </c>
      <c r="I58" s="184">
        <v>75</v>
      </c>
      <c r="J58" s="184"/>
      <c r="K58" s="184">
        <v>190</v>
      </c>
      <c r="L58" s="184">
        <v>22</v>
      </c>
      <c r="M58" s="184">
        <v>71.608724</v>
      </c>
      <c r="N58" s="184"/>
      <c r="O58" s="184">
        <v>442.08</v>
      </c>
      <c r="P58" s="184"/>
      <c r="Q58" s="184">
        <v>150</v>
      </c>
      <c r="R58" s="184">
        <v>0</v>
      </c>
      <c r="S58" s="184"/>
      <c r="T58" s="184"/>
      <c r="U58" s="184"/>
      <c r="V58" s="184">
        <v>440</v>
      </c>
      <c r="W58" s="184"/>
      <c r="X58" s="184">
        <v>390</v>
      </c>
      <c r="Y58" s="184">
        <v>50</v>
      </c>
      <c r="Z58" s="184">
        <v>110</v>
      </c>
      <c r="AA58" s="184"/>
      <c r="AB58" s="184">
        <v>500</v>
      </c>
      <c r="AC58" s="184">
        <v>148.2</v>
      </c>
      <c r="AD58" s="184">
        <v>2640.8</v>
      </c>
    </row>
    <row r="59" ht="20" customHeight="1" spans="1:30">
      <c r="A59" s="70" t="s">
        <v>187</v>
      </c>
      <c r="B59" s="184">
        <v>2082.367282</v>
      </c>
      <c r="C59" s="184">
        <v>726.367282</v>
      </c>
      <c r="D59" s="184">
        <v>170</v>
      </c>
      <c r="E59" s="184">
        <v>20</v>
      </c>
      <c r="F59" s="184"/>
      <c r="G59" s="184">
        <v>12</v>
      </c>
      <c r="H59" s="184">
        <v>130</v>
      </c>
      <c r="I59" s="184">
        <v>28</v>
      </c>
      <c r="J59" s="184">
        <v>50</v>
      </c>
      <c r="K59" s="184">
        <v>100</v>
      </c>
      <c r="L59" s="184"/>
      <c r="M59" s="184">
        <v>40.267282</v>
      </c>
      <c r="N59" s="184"/>
      <c r="O59" s="184">
        <v>176.1</v>
      </c>
      <c r="P59" s="184"/>
      <c r="Q59" s="184">
        <v>10</v>
      </c>
      <c r="R59" s="184">
        <v>0</v>
      </c>
      <c r="S59" s="184"/>
      <c r="T59" s="184"/>
      <c r="U59" s="184"/>
      <c r="V59" s="184">
        <v>150</v>
      </c>
      <c r="W59" s="184"/>
      <c r="X59" s="184">
        <v>150</v>
      </c>
      <c r="Y59" s="184"/>
      <c r="Z59" s="184">
        <v>3</v>
      </c>
      <c r="AA59" s="184"/>
      <c r="AB59" s="184">
        <v>87.6</v>
      </c>
      <c r="AC59" s="184">
        <v>70</v>
      </c>
      <c r="AD59" s="184">
        <v>1035.4</v>
      </c>
    </row>
    <row r="60" ht="20" customHeight="1" spans="1:30">
      <c r="A60" s="70" t="s">
        <v>189</v>
      </c>
      <c r="B60" s="184">
        <v>535.647982</v>
      </c>
      <c r="C60" s="184">
        <v>136.647982</v>
      </c>
      <c r="D60" s="184"/>
      <c r="E60" s="184">
        <v>4.5</v>
      </c>
      <c r="F60" s="184"/>
      <c r="G60" s="184">
        <v>5</v>
      </c>
      <c r="H60" s="184">
        <v>7.5</v>
      </c>
      <c r="I60" s="184">
        <v>9</v>
      </c>
      <c r="J60" s="184"/>
      <c r="K60" s="184">
        <v>65</v>
      </c>
      <c r="L60" s="184"/>
      <c r="M60" s="184">
        <v>7.607982</v>
      </c>
      <c r="N60" s="184"/>
      <c r="O60" s="184">
        <v>38.04</v>
      </c>
      <c r="P60" s="184"/>
      <c r="Q60" s="184"/>
      <c r="R60" s="184">
        <v>0</v>
      </c>
      <c r="S60" s="184"/>
      <c r="T60" s="184"/>
      <c r="U60" s="184"/>
      <c r="V60" s="184">
        <v>0</v>
      </c>
      <c r="W60" s="184"/>
      <c r="X60" s="184"/>
      <c r="Y60" s="184"/>
      <c r="Z60" s="184">
        <v>3</v>
      </c>
      <c r="AA60" s="184"/>
      <c r="AB60" s="184">
        <v>24.5</v>
      </c>
      <c r="AC60" s="184">
        <v>18</v>
      </c>
      <c r="AD60" s="184">
        <v>353.5</v>
      </c>
    </row>
    <row r="61" ht="20" customHeight="1" spans="1:30">
      <c r="A61" s="70" t="s">
        <v>190</v>
      </c>
      <c r="B61" s="184">
        <v>113.248676</v>
      </c>
      <c r="C61" s="184">
        <v>47.618676</v>
      </c>
      <c r="D61" s="184">
        <v>5.13</v>
      </c>
      <c r="E61" s="184">
        <v>2.61</v>
      </c>
      <c r="F61" s="184"/>
      <c r="G61" s="184">
        <v>0.81</v>
      </c>
      <c r="H61" s="184">
        <v>8.55</v>
      </c>
      <c r="I61" s="184">
        <v>0.81</v>
      </c>
      <c r="J61" s="184"/>
      <c r="K61" s="184">
        <v>10.26</v>
      </c>
      <c r="L61" s="184"/>
      <c r="M61" s="184">
        <v>9.508676</v>
      </c>
      <c r="N61" s="184"/>
      <c r="O61" s="184">
        <v>9.94</v>
      </c>
      <c r="P61" s="184"/>
      <c r="Q61" s="184"/>
      <c r="R61" s="184">
        <v>0</v>
      </c>
      <c r="S61" s="184"/>
      <c r="T61" s="184"/>
      <c r="U61" s="184"/>
      <c r="V61" s="184">
        <v>17.15</v>
      </c>
      <c r="W61" s="184"/>
      <c r="X61" s="184">
        <v>17.15</v>
      </c>
      <c r="Y61" s="184"/>
      <c r="Z61" s="184">
        <v>1.8</v>
      </c>
      <c r="AA61" s="184"/>
      <c r="AB61" s="184">
        <v>20.25</v>
      </c>
      <c r="AC61" s="184">
        <v>10.26</v>
      </c>
      <c r="AD61" s="184">
        <v>16.17</v>
      </c>
    </row>
    <row r="62" ht="20" customHeight="1" spans="1:30">
      <c r="A62" s="70" t="s">
        <v>192</v>
      </c>
      <c r="B62" s="184">
        <v>40</v>
      </c>
      <c r="C62" s="184">
        <v>25.38</v>
      </c>
      <c r="D62" s="184">
        <v>15</v>
      </c>
      <c r="E62" s="184"/>
      <c r="F62" s="184"/>
      <c r="G62" s="184">
        <v>1.9</v>
      </c>
      <c r="H62" s="184">
        <v>6.58</v>
      </c>
      <c r="I62" s="184"/>
      <c r="J62" s="184"/>
      <c r="K62" s="184">
        <v>1.9</v>
      </c>
      <c r="L62" s="184"/>
      <c r="M62" s="184"/>
      <c r="N62" s="184"/>
      <c r="O62" s="184"/>
      <c r="P62" s="184"/>
      <c r="Q62" s="184"/>
      <c r="R62" s="184">
        <v>0</v>
      </c>
      <c r="S62" s="184"/>
      <c r="T62" s="184"/>
      <c r="U62" s="184"/>
      <c r="V62" s="184">
        <v>0</v>
      </c>
      <c r="W62" s="184"/>
      <c r="X62" s="184"/>
      <c r="Y62" s="184"/>
      <c r="Z62" s="184"/>
      <c r="AA62" s="184"/>
      <c r="AB62" s="184"/>
      <c r="AC62" s="184"/>
      <c r="AD62" s="184">
        <v>14.62</v>
      </c>
    </row>
    <row r="63" ht="20" customHeight="1" spans="1:30">
      <c r="A63" s="70" t="s">
        <v>194</v>
      </c>
      <c r="B63" s="184">
        <v>11.412572</v>
      </c>
      <c r="C63" s="184">
        <v>11.412572</v>
      </c>
      <c r="D63" s="184"/>
      <c r="E63" s="184"/>
      <c r="F63" s="184"/>
      <c r="G63" s="184"/>
      <c r="H63" s="184"/>
      <c r="I63" s="184"/>
      <c r="J63" s="184"/>
      <c r="K63" s="184"/>
      <c r="L63" s="184"/>
      <c r="M63" s="184">
        <v>8.112572</v>
      </c>
      <c r="N63" s="184"/>
      <c r="O63" s="184">
        <v>3.3</v>
      </c>
      <c r="P63" s="184"/>
      <c r="Q63" s="184"/>
      <c r="R63" s="184">
        <v>0</v>
      </c>
      <c r="S63" s="184"/>
      <c r="T63" s="184"/>
      <c r="U63" s="184"/>
      <c r="V63" s="184">
        <v>0</v>
      </c>
      <c r="W63" s="184"/>
      <c r="X63" s="184"/>
      <c r="Y63" s="184"/>
      <c r="Z63" s="184"/>
      <c r="AA63" s="184"/>
      <c r="AB63" s="184"/>
      <c r="AC63" s="184"/>
      <c r="AD63" s="184"/>
    </row>
    <row r="64" ht="20" customHeight="1" spans="1:30">
      <c r="A64" s="70" t="s">
        <v>196</v>
      </c>
      <c r="B64" s="184">
        <v>2.850532</v>
      </c>
      <c r="C64" s="184">
        <v>2.850532</v>
      </c>
      <c r="D64" s="184"/>
      <c r="E64" s="184"/>
      <c r="F64" s="184"/>
      <c r="G64" s="184"/>
      <c r="H64" s="184"/>
      <c r="I64" s="184"/>
      <c r="J64" s="184"/>
      <c r="K64" s="184"/>
      <c r="L64" s="184"/>
      <c r="M64" s="184">
        <v>0.750532</v>
      </c>
      <c r="N64" s="184"/>
      <c r="O64" s="184">
        <v>2.1</v>
      </c>
      <c r="P64" s="184"/>
      <c r="Q64" s="184"/>
      <c r="R64" s="184">
        <v>0</v>
      </c>
      <c r="S64" s="184"/>
      <c r="T64" s="184"/>
      <c r="U64" s="184"/>
      <c r="V64" s="184">
        <v>0</v>
      </c>
      <c r="W64" s="184"/>
      <c r="X64" s="184"/>
      <c r="Y64" s="184"/>
      <c r="Z64" s="184"/>
      <c r="AA64" s="184"/>
      <c r="AB64" s="184"/>
      <c r="AC64" s="184"/>
      <c r="AD64" s="184"/>
    </row>
    <row r="65" ht="20" customHeight="1" spans="1:30">
      <c r="A65" s="70" t="s">
        <v>198</v>
      </c>
      <c r="B65" s="184">
        <v>125.911754</v>
      </c>
      <c r="C65" s="184">
        <v>74.811754</v>
      </c>
      <c r="D65" s="184">
        <v>28.5</v>
      </c>
      <c r="E65" s="184">
        <v>6.5</v>
      </c>
      <c r="F65" s="184"/>
      <c r="G65" s="184"/>
      <c r="H65" s="184"/>
      <c r="I65" s="184">
        <v>6.5</v>
      </c>
      <c r="J65" s="184"/>
      <c r="K65" s="184">
        <v>9</v>
      </c>
      <c r="L65" s="184"/>
      <c r="M65" s="184">
        <v>5.831754</v>
      </c>
      <c r="N65" s="184"/>
      <c r="O65" s="184">
        <v>18.48</v>
      </c>
      <c r="P65" s="184">
        <v>4</v>
      </c>
      <c r="Q65" s="184">
        <v>1</v>
      </c>
      <c r="R65" s="184">
        <v>0</v>
      </c>
      <c r="S65" s="184"/>
      <c r="T65" s="184"/>
      <c r="U65" s="184"/>
      <c r="V65" s="184">
        <v>12</v>
      </c>
      <c r="W65" s="184"/>
      <c r="X65" s="184">
        <v>12</v>
      </c>
      <c r="Y65" s="184"/>
      <c r="Z65" s="184">
        <v>1.2</v>
      </c>
      <c r="AA65" s="184"/>
      <c r="AB65" s="184">
        <v>4.4</v>
      </c>
      <c r="AC65" s="184"/>
      <c r="AD65" s="184">
        <v>28.5</v>
      </c>
    </row>
    <row r="66" ht="20" customHeight="1" spans="1:30">
      <c r="A66" s="70" t="s">
        <v>200</v>
      </c>
      <c r="B66" s="184">
        <v>263.136945</v>
      </c>
      <c r="C66" s="184">
        <v>242.366945</v>
      </c>
      <c r="D66" s="184">
        <v>105.9</v>
      </c>
      <c r="E66" s="184">
        <v>21.6</v>
      </c>
      <c r="F66" s="184"/>
      <c r="G66" s="184">
        <v>2.61</v>
      </c>
      <c r="H66" s="184">
        <v>19</v>
      </c>
      <c r="I66" s="184">
        <v>4.32</v>
      </c>
      <c r="J66" s="184">
        <v>9.9</v>
      </c>
      <c r="K66" s="184">
        <v>38</v>
      </c>
      <c r="L66" s="184"/>
      <c r="M66" s="184">
        <v>8.476945</v>
      </c>
      <c r="N66" s="184"/>
      <c r="O66" s="184">
        <v>32.56</v>
      </c>
      <c r="P66" s="184">
        <v>3</v>
      </c>
      <c r="Q66" s="184"/>
      <c r="R66" s="184">
        <v>0</v>
      </c>
      <c r="S66" s="184"/>
      <c r="T66" s="184"/>
      <c r="U66" s="184"/>
      <c r="V66" s="184">
        <v>0</v>
      </c>
      <c r="W66" s="184"/>
      <c r="X66" s="184"/>
      <c r="Y66" s="184"/>
      <c r="Z66" s="184">
        <v>7</v>
      </c>
      <c r="AA66" s="184"/>
      <c r="AB66" s="184">
        <v>10</v>
      </c>
      <c r="AC66" s="184">
        <v>0.77</v>
      </c>
      <c r="AD66" s="184"/>
    </row>
    <row r="67" ht="20" customHeight="1" spans="1:30">
      <c r="A67" s="70" t="s">
        <v>202</v>
      </c>
      <c r="B67" s="184">
        <v>16.51353</v>
      </c>
      <c r="C67" s="184">
        <v>5.91353</v>
      </c>
      <c r="D67" s="184">
        <v>1</v>
      </c>
      <c r="E67" s="184">
        <v>0.4</v>
      </c>
      <c r="F67" s="184"/>
      <c r="G67" s="184">
        <v>1</v>
      </c>
      <c r="H67" s="184">
        <v>1</v>
      </c>
      <c r="I67" s="184">
        <v>1</v>
      </c>
      <c r="J67" s="184"/>
      <c r="K67" s="184">
        <v>1</v>
      </c>
      <c r="L67" s="184"/>
      <c r="M67" s="184">
        <v>0.51353</v>
      </c>
      <c r="N67" s="184"/>
      <c r="O67" s="184"/>
      <c r="P67" s="184"/>
      <c r="Q67" s="184"/>
      <c r="R67" s="184">
        <v>0</v>
      </c>
      <c r="S67" s="184"/>
      <c r="T67" s="184"/>
      <c r="U67" s="184"/>
      <c r="V67" s="184">
        <v>0</v>
      </c>
      <c r="W67" s="184"/>
      <c r="X67" s="184"/>
      <c r="Y67" s="184"/>
      <c r="Z67" s="184"/>
      <c r="AA67" s="184"/>
      <c r="AB67" s="184"/>
      <c r="AC67" s="184"/>
      <c r="AD67" s="184">
        <v>10.6</v>
      </c>
    </row>
    <row r="68" ht="20" customHeight="1" spans="1:30">
      <c r="A68" s="70" t="s">
        <v>204</v>
      </c>
      <c r="B68" s="184">
        <v>34.99325</v>
      </c>
      <c r="C68" s="184">
        <v>9.90325</v>
      </c>
      <c r="D68" s="184">
        <v>1</v>
      </c>
      <c r="E68" s="184">
        <v>1</v>
      </c>
      <c r="F68" s="184"/>
      <c r="G68" s="184">
        <v>0.9</v>
      </c>
      <c r="H68" s="184">
        <v>2.6</v>
      </c>
      <c r="I68" s="184">
        <v>1.71</v>
      </c>
      <c r="J68" s="184"/>
      <c r="K68" s="184">
        <v>1.9</v>
      </c>
      <c r="L68" s="184"/>
      <c r="M68" s="184">
        <v>0.79325</v>
      </c>
      <c r="N68" s="184"/>
      <c r="O68" s="184"/>
      <c r="P68" s="184"/>
      <c r="Q68" s="184"/>
      <c r="R68" s="184">
        <v>0</v>
      </c>
      <c r="S68" s="184"/>
      <c r="T68" s="184"/>
      <c r="U68" s="184"/>
      <c r="V68" s="184">
        <v>1.9</v>
      </c>
      <c r="W68" s="184"/>
      <c r="X68" s="184">
        <v>1.9</v>
      </c>
      <c r="Y68" s="184"/>
      <c r="Z68" s="184">
        <v>0.3</v>
      </c>
      <c r="AA68" s="184"/>
      <c r="AB68" s="184">
        <v>1</v>
      </c>
      <c r="AC68" s="184">
        <v>1.9</v>
      </c>
      <c r="AD68" s="184">
        <v>19.99</v>
      </c>
    </row>
    <row r="69" ht="20" customHeight="1" spans="1:30">
      <c r="A69" s="70" t="s">
        <v>206</v>
      </c>
      <c r="B69" s="184">
        <v>28.935144</v>
      </c>
      <c r="C69" s="184">
        <v>10.835144</v>
      </c>
      <c r="D69" s="184">
        <v>5</v>
      </c>
      <c r="E69" s="184">
        <v>0.5</v>
      </c>
      <c r="F69" s="184">
        <v>0.1</v>
      </c>
      <c r="G69" s="184">
        <v>0.1</v>
      </c>
      <c r="H69" s="184">
        <v>2</v>
      </c>
      <c r="I69" s="184">
        <v>0.2</v>
      </c>
      <c r="J69" s="184"/>
      <c r="K69" s="184">
        <v>2</v>
      </c>
      <c r="L69" s="184"/>
      <c r="M69" s="184">
        <v>0.935144</v>
      </c>
      <c r="N69" s="184"/>
      <c r="O69" s="184"/>
      <c r="P69" s="184">
        <v>2</v>
      </c>
      <c r="Q69" s="184">
        <v>1</v>
      </c>
      <c r="R69" s="184">
        <v>0</v>
      </c>
      <c r="S69" s="184"/>
      <c r="T69" s="184"/>
      <c r="U69" s="184"/>
      <c r="V69" s="184">
        <v>4.3</v>
      </c>
      <c r="W69" s="184"/>
      <c r="X69" s="184">
        <v>4.3</v>
      </c>
      <c r="Y69" s="184"/>
      <c r="Z69" s="184">
        <v>2</v>
      </c>
      <c r="AA69" s="184"/>
      <c r="AB69" s="184"/>
      <c r="AC69" s="184">
        <v>3.49</v>
      </c>
      <c r="AD69" s="184">
        <v>5.31</v>
      </c>
    </row>
    <row r="70" ht="20" customHeight="1" spans="1:30">
      <c r="A70" s="70" t="s">
        <v>208</v>
      </c>
      <c r="B70" s="184">
        <v>22.823918</v>
      </c>
      <c r="C70" s="184">
        <v>3.823918</v>
      </c>
      <c r="D70" s="184">
        <v>3.2</v>
      </c>
      <c r="E70" s="184"/>
      <c r="F70" s="184"/>
      <c r="G70" s="184"/>
      <c r="H70" s="184"/>
      <c r="I70" s="184"/>
      <c r="J70" s="184"/>
      <c r="K70" s="184"/>
      <c r="L70" s="184"/>
      <c r="M70" s="184">
        <v>0.623918</v>
      </c>
      <c r="N70" s="184"/>
      <c r="O70" s="184"/>
      <c r="P70" s="184"/>
      <c r="Q70" s="184"/>
      <c r="R70" s="184">
        <v>0</v>
      </c>
      <c r="S70" s="184"/>
      <c r="T70" s="184"/>
      <c r="U70" s="184"/>
      <c r="V70" s="184">
        <v>0</v>
      </c>
      <c r="W70" s="184"/>
      <c r="X70" s="184"/>
      <c r="Y70" s="184"/>
      <c r="Z70" s="184"/>
      <c r="AA70" s="184"/>
      <c r="AB70" s="184">
        <v>2.2</v>
      </c>
      <c r="AC70" s="184"/>
      <c r="AD70" s="184">
        <v>16.8</v>
      </c>
    </row>
    <row r="71" ht="20" customHeight="1" spans="1:30">
      <c r="A71" s="70" t="s">
        <v>210</v>
      </c>
      <c r="B71" s="184">
        <v>78.266186</v>
      </c>
      <c r="C71" s="184">
        <v>9.966186</v>
      </c>
      <c r="D71" s="184">
        <v>1.7</v>
      </c>
      <c r="E71" s="184"/>
      <c r="F71" s="184"/>
      <c r="G71" s="184"/>
      <c r="H71" s="184"/>
      <c r="I71" s="184"/>
      <c r="J71" s="184"/>
      <c r="K71" s="184"/>
      <c r="L71" s="184"/>
      <c r="M71" s="184">
        <v>8.266186</v>
      </c>
      <c r="N71" s="184"/>
      <c r="O71" s="184"/>
      <c r="P71" s="184"/>
      <c r="Q71" s="184"/>
      <c r="R71" s="184">
        <v>0</v>
      </c>
      <c r="S71" s="184"/>
      <c r="T71" s="184"/>
      <c r="U71" s="184"/>
      <c r="V71" s="184">
        <v>0</v>
      </c>
      <c r="W71" s="184"/>
      <c r="X71" s="184"/>
      <c r="Y71" s="184"/>
      <c r="Z71" s="184"/>
      <c r="AA71" s="184"/>
      <c r="AB71" s="184"/>
      <c r="AC71" s="184"/>
      <c r="AD71" s="184">
        <v>68.3</v>
      </c>
    </row>
    <row r="72" ht="20" customHeight="1" spans="1:30">
      <c r="A72" s="70" t="s">
        <v>212</v>
      </c>
      <c r="B72" s="184">
        <v>317.741295</v>
      </c>
      <c r="C72" s="184">
        <v>138.141295</v>
      </c>
      <c r="D72" s="184">
        <v>19</v>
      </c>
      <c r="E72" s="184">
        <v>5</v>
      </c>
      <c r="F72" s="184"/>
      <c r="G72" s="184">
        <v>1.6</v>
      </c>
      <c r="H72" s="184">
        <v>25</v>
      </c>
      <c r="I72" s="184">
        <v>9</v>
      </c>
      <c r="J72" s="184">
        <v>21</v>
      </c>
      <c r="K72" s="184">
        <v>18</v>
      </c>
      <c r="L72" s="184"/>
      <c r="M72" s="184">
        <v>9.541295</v>
      </c>
      <c r="N72" s="184">
        <v>30</v>
      </c>
      <c r="O72" s="184"/>
      <c r="P72" s="184">
        <v>1.5</v>
      </c>
      <c r="Q72" s="184">
        <v>20</v>
      </c>
      <c r="R72" s="184">
        <v>30</v>
      </c>
      <c r="S72" s="184">
        <v>30</v>
      </c>
      <c r="T72" s="184"/>
      <c r="U72" s="184"/>
      <c r="V72" s="184">
        <v>15</v>
      </c>
      <c r="W72" s="184"/>
      <c r="X72" s="184">
        <v>15</v>
      </c>
      <c r="Y72" s="184"/>
      <c r="Z72" s="184">
        <v>2</v>
      </c>
      <c r="AA72" s="184"/>
      <c r="AB72" s="184">
        <v>22</v>
      </c>
      <c r="AC72" s="184">
        <v>6.94</v>
      </c>
      <c r="AD72" s="184">
        <v>82.16</v>
      </c>
    </row>
    <row r="73" ht="20" customHeight="1" spans="1:30">
      <c r="A73" s="70" t="s">
        <v>214</v>
      </c>
      <c r="B73" s="184">
        <v>166.383654</v>
      </c>
      <c r="C73" s="184">
        <v>96.083654</v>
      </c>
      <c r="D73" s="184">
        <v>16.4</v>
      </c>
      <c r="E73" s="184">
        <v>1</v>
      </c>
      <c r="F73" s="184"/>
      <c r="G73" s="184">
        <v>1.2</v>
      </c>
      <c r="H73" s="184">
        <v>13</v>
      </c>
      <c r="I73" s="184">
        <v>10</v>
      </c>
      <c r="J73" s="184">
        <v>22.3</v>
      </c>
      <c r="K73" s="184">
        <v>2</v>
      </c>
      <c r="L73" s="184"/>
      <c r="M73" s="184">
        <v>12.603654</v>
      </c>
      <c r="N73" s="184"/>
      <c r="O73" s="184">
        <v>17.58</v>
      </c>
      <c r="P73" s="184"/>
      <c r="Q73" s="184"/>
      <c r="R73" s="184">
        <v>0</v>
      </c>
      <c r="S73" s="184"/>
      <c r="T73" s="184"/>
      <c r="U73" s="184"/>
      <c r="V73" s="184">
        <v>22</v>
      </c>
      <c r="W73" s="184"/>
      <c r="X73" s="184">
        <v>17</v>
      </c>
      <c r="Y73" s="184">
        <v>5</v>
      </c>
      <c r="Z73" s="184"/>
      <c r="AA73" s="184"/>
      <c r="AB73" s="184">
        <v>2.2</v>
      </c>
      <c r="AC73" s="184">
        <v>3.3</v>
      </c>
      <c r="AD73" s="184">
        <v>42.8</v>
      </c>
    </row>
    <row r="74" ht="20" customHeight="1" spans="1:30">
      <c r="A74" s="70" t="s">
        <v>216</v>
      </c>
      <c r="B74" s="184">
        <v>102.230355</v>
      </c>
      <c r="C74" s="184">
        <v>64.630355</v>
      </c>
      <c r="D74" s="184">
        <v>15</v>
      </c>
      <c r="E74" s="184">
        <v>5</v>
      </c>
      <c r="F74" s="184"/>
      <c r="G74" s="184"/>
      <c r="H74" s="184"/>
      <c r="I74" s="184">
        <v>4</v>
      </c>
      <c r="J74" s="184"/>
      <c r="K74" s="184">
        <v>5</v>
      </c>
      <c r="L74" s="184"/>
      <c r="M74" s="184">
        <v>4.510355</v>
      </c>
      <c r="N74" s="184"/>
      <c r="O74" s="184">
        <v>31.12</v>
      </c>
      <c r="P74" s="184">
        <v>13</v>
      </c>
      <c r="Q74" s="184">
        <v>6</v>
      </c>
      <c r="R74" s="184">
        <v>0</v>
      </c>
      <c r="S74" s="184"/>
      <c r="T74" s="184"/>
      <c r="U74" s="184"/>
      <c r="V74" s="184">
        <v>0</v>
      </c>
      <c r="W74" s="184"/>
      <c r="X74" s="184"/>
      <c r="Y74" s="184"/>
      <c r="Z74" s="184">
        <v>2.6</v>
      </c>
      <c r="AA74" s="184"/>
      <c r="AB74" s="184">
        <v>6</v>
      </c>
      <c r="AC74" s="184">
        <v>10</v>
      </c>
      <c r="AD74" s="184"/>
    </row>
    <row r="75" ht="20" customHeight="1" spans="1:30">
      <c r="A75" s="70" t="s">
        <v>220</v>
      </c>
      <c r="B75" s="184">
        <v>72.280358</v>
      </c>
      <c r="C75" s="184">
        <v>41.580358</v>
      </c>
      <c r="D75" s="184">
        <v>10</v>
      </c>
      <c r="E75" s="184">
        <v>2.5</v>
      </c>
      <c r="F75" s="184">
        <v>0.3</v>
      </c>
      <c r="G75" s="184">
        <v>0.8</v>
      </c>
      <c r="H75" s="184"/>
      <c r="I75" s="184">
        <v>3.5</v>
      </c>
      <c r="J75" s="184"/>
      <c r="K75" s="184">
        <v>10</v>
      </c>
      <c r="L75" s="184"/>
      <c r="M75" s="184">
        <v>2.360358</v>
      </c>
      <c r="N75" s="184"/>
      <c r="O75" s="184">
        <v>12.12</v>
      </c>
      <c r="P75" s="184">
        <v>2</v>
      </c>
      <c r="Q75" s="184">
        <v>2</v>
      </c>
      <c r="R75" s="184">
        <v>0</v>
      </c>
      <c r="S75" s="184"/>
      <c r="T75" s="184"/>
      <c r="U75" s="184"/>
      <c r="V75" s="184">
        <v>12.5</v>
      </c>
      <c r="W75" s="184">
        <v>3</v>
      </c>
      <c r="X75" s="184">
        <v>6.5</v>
      </c>
      <c r="Y75" s="184">
        <v>3</v>
      </c>
      <c r="Z75" s="184">
        <v>5</v>
      </c>
      <c r="AA75" s="184"/>
      <c r="AB75" s="184">
        <v>4</v>
      </c>
      <c r="AC75" s="184">
        <v>1</v>
      </c>
      <c r="AD75" s="184">
        <v>4.2</v>
      </c>
    </row>
    <row r="76" ht="20" customHeight="1" spans="1:30">
      <c r="A76" s="70" t="s">
        <v>222</v>
      </c>
      <c r="B76" s="184">
        <v>16.721123</v>
      </c>
      <c r="C76" s="184">
        <v>8.721123</v>
      </c>
      <c r="D76" s="184">
        <v>3.4</v>
      </c>
      <c r="E76" s="184">
        <v>0.6</v>
      </c>
      <c r="F76" s="184">
        <v>0.1</v>
      </c>
      <c r="G76" s="184">
        <v>0.3</v>
      </c>
      <c r="H76" s="184"/>
      <c r="I76" s="184">
        <v>0.6</v>
      </c>
      <c r="J76" s="184"/>
      <c r="K76" s="184">
        <v>3</v>
      </c>
      <c r="L76" s="184"/>
      <c r="M76" s="184">
        <v>0.721123</v>
      </c>
      <c r="N76" s="184"/>
      <c r="O76" s="184"/>
      <c r="P76" s="184"/>
      <c r="Q76" s="184"/>
      <c r="R76" s="184">
        <v>0</v>
      </c>
      <c r="S76" s="184"/>
      <c r="T76" s="184"/>
      <c r="U76" s="184"/>
      <c r="V76" s="184">
        <v>6.1</v>
      </c>
      <c r="W76" s="184"/>
      <c r="X76" s="184">
        <v>6.1</v>
      </c>
      <c r="Y76" s="184"/>
      <c r="Z76" s="184"/>
      <c r="AA76" s="184"/>
      <c r="AB76" s="184"/>
      <c r="AC76" s="184">
        <v>0.5</v>
      </c>
      <c r="AD76" s="184">
        <v>1.4</v>
      </c>
    </row>
    <row r="77" ht="20" customHeight="1" spans="1:30">
      <c r="A77" s="70" t="s">
        <v>226</v>
      </c>
      <c r="B77" s="184">
        <v>168.029849</v>
      </c>
      <c r="C77" s="184">
        <v>101.729849</v>
      </c>
      <c r="D77" s="184">
        <v>18</v>
      </c>
      <c r="E77" s="184">
        <v>10.8</v>
      </c>
      <c r="F77" s="184"/>
      <c r="G77" s="184">
        <v>5.4</v>
      </c>
      <c r="H77" s="184">
        <v>13.5</v>
      </c>
      <c r="I77" s="184">
        <v>9</v>
      </c>
      <c r="J77" s="184">
        <v>4.5</v>
      </c>
      <c r="K77" s="184">
        <v>13.5</v>
      </c>
      <c r="L77" s="184"/>
      <c r="M77" s="184">
        <v>4.649849</v>
      </c>
      <c r="N77" s="184"/>
      <c r="O77" s="184">
        <v>22.38</v>
      </c>
      <c r="P77" s="184">
        <v>5</v>
      </c>
      <c r="Q77" s="184"/>
      <c r="R77" s="184">
        <v>0</v>
      </c>
      <c r="S77" s="184"/>
      <c r="T77" s="184"/>
      <c r="U77" s="184"/>
      <c r="V77" s="184">
        <v>0</v>
      </c>
      <c r="W77" s="184"/>
      <c r="X77" s="184"/>
      <c r="Y77" s="184"/>
      <c r="Z77" s="184">
        <v>4.5</v>
      </c>
      <c r="AA77" s="184"/>
      <c r="AB77" s="184">
        <v>8</v>
      </c>
      <c r="AC77" s="184">
        <v>11.75</v>
      </c>
      <c r="AD77" s="184">
        <v>37.05</v>
      </c>
    </row>
    <row r="78" ht="20" customHeight="1" spans="1:30">
      <c r="A78" s="70" t="s">
        <v>228</v>
      </c>
      <c r="B78" s="184">
        <v>29.780778</v>
      </c>
      <c r="C78" s="184">
        <v>29.780778</v>
      </c>
      <c r="D78" s="184"/>
      <c r="E78" s="184"/>
      <c r="F78" s="184"/>
      <c r="G78" s="184"/>
      <c r="H78" s="184"/>
      <c r="I78" s="184"/>
      <c r="J78" s="184"/>
      <c r="K78" s="184"/>
      <c r="L78" s="184"/>
      <c r="M78" s="184">
        <v>29.780778</v>
      </c>
      <c r="N78" s="184"/>
      <c r="O78" s="184"/>
      <c r="P78" s="184"/>
      <c r="Q78" s="184"/>
      <c r="R78" s="184">
        <v>0</v>
      </c>
      <c r="S78" s="184"/>
      <c r="T78" s="184"/>
      <c r="U78" s="184"/>
      <c r="V78" s="184">
        <v>0</v>
      </c>
      <c r="W78" s="184"/>
      <c r="X78" s="184"/>
      <c r="Y78" s="184"/>
      <c r="Z78" s="184"/>
      <c r="AA78" s="184"/>
      <c r="AB78" s="184"/>
      <c r="AC78" s="184"/>
      <c r="AD78" s="184"/>
    </row>
    <row r="79" ht="20" customHeight="1" spans="1:30">
      <c r="A79" s="70" t="s">
        <v>230</v>
      </c>
      <c r="B79" s="184">
        <v>13.428742</v>
      </c>
      <c r="C79" s="184">
        <v>13.428742</v>
      </c>
      <c r="D79" s="184">
        <v>0.8</v>
      </c>
      <c r="E79" s="184"/>
      <c r="F79" s="184"/>
      <c r="G79" s="184"/>
      <c r="H79" s="184"/>
      <c r="I79" s="184"/>
      <c r="J79" s="184"/>
      <c r="K79" s="184"/>
      <c r="L79" s="184"/>
      <c r="M79" s="184">
        <v>12.628742</v>
      </c>
      <c r="N79" s="184"/>
      <c r="O79" s="184"/>
      <c r="P79" s="184"/>
      <c r="Q79" s="184"/>
      <c r="R79" s="184">
        <v>0</v>
      </c>
      <c r="S79" s="184"/>
      <c r="T79" s="184"/>
      <c r="U79" s="184"/>
      <c r="V79" s="184">
        <v>0</v>
      </c>
      <c r="W79" s="184"/>
      <c r="X79" s="184"/>
      <c r="Y79" s="184"/>
      <c r="Z79" s="184"/>
      <c r="AA79" s="184"/>
      <c r="AB79" s="184"/>
      <c r="AC79" s="184"/>
      <c r="AD79" s="184"/>
    </row>
    <row r="80" ht="20" customHeight="1" spans="1:30">
      <c r="A80" s="70" t="s">
        <v>232</v>
      </c>
      <c r="B80" s="184">
        <v>22.093776</v>
      </c>
      <c r="C80" s="184">
        <v>22.093776</v>
      </c>
      <c r="D80" s="184"/>
      <c r="E80" s="184"/>
      <c r="F80" s="184"/>
      <c r="G80" s="184"/>
      <c r="H80" s="184"/>
      <c r="I80" s="184"/>
      <c r="J80" s="184"/>
      <c r="K80" s="184"/>
      <c r="L80" s="184"/>
      <c r="M80" s="184">
        <v>22.093776</v>
      </c>
      <c r="N80" s="184"/>
      <c r="O80" s="184"/>
      <c r="P80" s="184"/>
      <c r="Q80" s="184"/>
      <c r="R80" s="184">
        <v>0</v>
      </c>
      <c r="S80" s="184"/>
      <c r="T80" s="184"/>
      <c r="U80" s="184"/>
      <c r="V80" s="184">
        <v>0</v>
      </c>
      <c r="W80" s="184"/>
      <c r="X80" s="184"/>
      <c r="Y80" s="184"/>
      <c r="Z80" s="184"/>
      <c r="AA80" s="184"/>
      <c r="AB80" s="184"/>
      <c r="AC80" s="184"/>
      <c r="AD80" s="184"/>
    </row>
    <row r="81" ht="20" customHeight="1" spans="1:30">
      <c r="A81" s="70" t="s">
        <v>234</v>
      </c>
      <c r="B81" s="184">
        <v>102.770724</v>
      </c>
      <c r="C81" s="184">
        <v>23.400724</v>
      </c>
      <c r="D81" s="184">
        <v>10.93</v>
      </c>
      <c r="E81" s="184">
        <v>0.4</v>
      </c>
      <c r="F81" s="184"/>
      <c r="G81" s="184">
        <v>1.8</v>
      </c>
      <c r="H81" s="184">
        <v>4.5</v>
      </c>
      <c r="I81" s="184">
        <v>0.7</v>
      </c>
      <c r="J81" s="184">
        <v>2.3</v>
      </c>
      <c r="K81" s="184">
        <v>1</v>
      </c>
      <c r="L81" s="184"/>
      <c r="M81" s="184">
        <v>1.770724</v>
      </c>
      <c r="N81" s="184"/>
      <c r="O81" s="184"/>
      <c r="P81" s="184"/>
      <c r="Q81" s="184"/>
      <c r="R81" s="184">
        <v>1.9</v>
      </c>
      <c r="S81" s="184">
        <v>1.9</v>
      </c>
      <c r="T81" s="184"/>
      <c r="U81" s="184"/>
      <c r="V81" s="184">
        <v>10</v>
      </c>
      <c r="W81" s="184"/>
      <c r="X81" s="184">
        <v>10</v>
      </c>
      <c r="Y81" s="184"/>
      <c r="Z81" s="184"/>
      <c r="AA81" s="184"/>
      <c r="AB81" s="184"/>
      <c r="AC81" s="184">
        <v>5</v>
      </c>
      <c r="AD81" s="184">
        <v>62.47</v>
      </c>
    </row>
    <row r="82" ht="20" customHeight="1" spans="1:30">
      <c r="A82" s="70" t="s">
        <v>236</v>
      </c>
      <c r="B82" s="184">
        <v>63.96359</v>
      </c>
      <c r="C82" s="184">
        <v>19.26359</v>
      </c>
      <c r="D82" s="184">
        <v>5</v>
      </c>
      <c r="E82" s="184"/>
      <c r="F82" s="184"/>
      <c r="G82" s="184">
        <v>1</v>
      </c>
      <c r="H82" s="184">
        <v>1</v>
      </c>
      <c r="I82" s="184">
        <v>1</v>
      </c>
      <c r="J82" s="184">
        <v>6.3</v>
      </c>
      <c r="K82" s="184">
        <v>1</v>
      </c>
      <c r="L82" s="184"/>
      <c r="M82" s="184">
        <v>3.96359</v>
      </c>
      <c r="N82" s="184"/>
      <c r="O82" s="184"/>
      <c r="P82" s="184"/>
      <c r="Q82" s="184"/>
      <c r="R82" s="184">
        <v>12</v>
      </c>
      <c r="S82" s="184">
        <v>12</v>
      </c>
      <c r="T82" s="184"/>
      <c r="U82" s="184"/>
      <c r="V82" s="184">
        <v>12.75</v>
      </c>
      <c r="W82" s="184"/>
      <c r="X82" s="184">
        <v>12.75</v>
      </c>
      <c r="Y82" s="184"/>
      <c r="Z82" s="184"/>
      <c r="AA82" s="184"/>
      <c r="AB82" s="184"/>
      <c r="AC82" s="184">
        <v>3</v>
      </c>
      <c r="AD82" s="184">
        <v>16.95</v>
      </c>
    </row>
    <row r="83" ht="20" customHeight="1" spans="1:30">
      <c r="A83" s="70" t="s">
        <v>238</v>
      </c>
      <c r="B83" s="184">
        <v>97.875098</v>
      </c>
      <c r="C83" s="184">
        <v>28.675098</v>
      </c>
      <c r="D83" s="184">
        <v>1</v>
      </c>
      <c r="E83" s="184">
        <v>0.9</v>
      </c>
      <c r="F83" s="184">
        <v>0.8</v>
      </c>
      <c r="G83" s="184">
        <v>1.8</v>
      </c>
      <c r="H83" s="184">
        <v>7</v>
      </c>
      <c r="I83" s="184">
        <v>0.5</v>
      </c>
      <c r="J83" s="184">
        <v>7</v>
      </c>
      <c r="K83" s="184">
        <v>1.5</v>
      </c>
      <c r="L83" s="184"/>
      <c r="M83" s="184">
        <v>7.875098</v>
      </c>
      <c r="N83" s="184"/>
      <c r="O83" s="184">
        <v>0.3</v>
      </c>
      <c r="P83" s="184">
        <v>0.5</v>
      </c>
      <c r="Q83" s="184">
        <v>5.5</v>
      </c>
      <c r="R83" s="184">
        <v>1</v>
      </c>
      <c r="S83" s="184">
        <v>1</v>
      </c>
      <c r="T83" s="184"/>
      <c r="U83" s="184"/>
      <c r="V83" s="184">
        <v>9</v>
      </c>
      <c r="W83" s="184">
        <v>1</v>
      </c>
      <c r="X83" s="184">
        <v>8</v>
      </c>
      <c r="Y83" s="184"/>
      <c r="Z83" s="184"/>
      <c r="AA83" s="184"/>
      <c r="AB83" s="184"/>
      <c r="AC83" s="184">
        <v>1.5</v>
      </c>
      <c r="AD83" s="184">
        <v>51.7</v>
      </c>
    </row>
    <row r="84" ht="20" customHeight="1" spans="1:30">
      <c r="A84" s="70" t="s">
        <v>240</v>
      </c>
      <c r="B84" s="184">
        <v>69.784876</v>
      </c>
      <c r="C84" s="184">
        <v>13.584876</v>
      </c>
      <c r="D84" s="184">
        <v>0.4</v>
      </c>
      <c r="E84" s="184"/>
      <c r="F84" s="184"/>
      <c r="G84" s="184">
        <v>1.2</v>
      </c>
      <c r="H84" s="184">
        <v>7.2</v>
      </c>
      <c r="I84" s="184">
        <v>2</v>
      </c>
      <c r="J84" s="184">
        <v>0.8</v>
      </c>
      <c r="K84" s="184">
        <v>0.2</v>
      </c>
      <c r="L84" s="184"/>
      <c r="M84" s="184">
        <v>1.784876</v>
      </c>
      <c r="N84" s="184"/>
      <c r="O84" s="184"/>
      <c r="P84" s="184"/>
      <c r="Q84" s="184"/>
      <c r="R84" s="184">
        <v>10.25</v>
      </c>
      <c r="S84" s="184">
        <v>10.25</v>
      </c>
      <c r="T84" s="184"/>
      <c r="U84" s="184"/>
      <c r="V84" s="184">
        <v>0</v>
      </c>
      <c r="W84" s="184"/>
      <c r="X84" s="184"/>
      <c r="Y84" s="184"/>
      <c r="Z84" s="184"/>
      <c r="AA84" s="184"/>
      <c r="AB84" s="184"/>
      <c r="AC84" s="184">
        <v>2.15</v>
      </c>
      <c r="AD84" s="184">
        <v>43.8</v>
      </c>
    </row>
    <row r="85" ht="20" customHeight="1" spans="1:30">
      <c r="A85" s="70" t="s">
        <v>242</v>
      </c>
      <c r="B85" s="184">
        <v>112.792068</v>
      </c>
      <c r="C85" s="184">
        <v>49.342068</v>
      </c>
      <c r="D85" s="184">
        <v>20.7</v>
      </c>
      <c r="E85" s="184">
        <v>6.3</v>
      </c>
      <c r="F85" s="184"/>
      <c r="G85" s="184"/>
      <c r="H85" s="184"/>
      <c r="I85" s="184">
        <v>0.45</v>
      </c>
      <c r="J85" s="184"/>
      <c r="K85" s="184">
        <v>17.1</v>
      </c>
      <c r="L85" s="184"/>
      <c r="M85" s="184">
        <v>4.792068</v>
      </c>
      <c r="N85" s="184"/>
      <c r="O85" s="184"/>
      <c r="P85" s="184">
        <v>2.52</v>
      </c>
      <c r="Q85" s="184">
        <v>4.23</v>
      </c>
      <c r="R85" s="184">
        <v>0</v>
      </c>
      <c r="S85" s="184"/>
      <c r="T85" s="184"/>
      <c r="U85" s="184"/>
      <c r="V85" s="184">
        <v>0</v>
      </c>
      <c r="W85" s="184"/>
      <c r="X85" s="184"/>
      <c r="Y85" s="184"/>
      <c r="Z85" s="184">
        <v>6.84</v>
      </c>
      <c r="AA85" s="184"/>
      <c r="AB85" s="184"/>
      <c r="AC85" s="184"/>
      <c r="AD85" s="184">
        <v>49.86</v>
      </c>
    </row>
    <row r="86" ht="20" customHeight="1" spans="1:30">
      <c r="A86" s="70" t="s">
        <v>244</v>
      </c>
      <c r="B86" s="184">
        <v>71.534596</v>
      </c>
      <c r="C86" s="184">
        <v>26.654596</v>
      </c>
      <c r="D86" s="184">
        <v>8.55</v>
      </c>
      <c r="E86" s="184">
        <v>1.71</v>
      </c>
      <c r="F86" s="184"/>
      <c r="G86" s="184">
        <v>1.71</v>
      </c>
      <c r="H86" s="184">
        <v>2.61</v>
      </c>
      <c r="I86" s="184">
        <v>0.9</v>
      </c>
      <c r="J86" s="184"/>
      <c r="K86" s="184">
        <v>1.8</v>
      </c>
      <c r="L86" s="184"/>
      <c r="M86" s="184">
        <v>2.534596</v>
      </c>
      <c r="N86" s="184"/>
      <c r="O86" s="184">
        <v>6.84</v>
      </c>
      <c r="P86" s="184"/>
      <c r="Q86" s="184">
        <v>1.8</v>
      </c>
      <c r="R86" s="184">
        <v>0</v>
      </c>
      <c r="S86" s="184"/>
      <c r="T86" s="184"/>
      <c r="U86" s="184"/>
      <c r="V86" s="184">
        <v>41.35</v>
      </c>
      <c r="W86" s="184"/>
      <c r="X86" s="184">
        <v>35.86</v>
      </c>
      <c r="Y86" s="184">
        <v>5.49</v>
      </c>
      <c r="Z86" s="184">
        <v>0.5</v>
      </c>
      <c r="AA86" s="184"/>
      <c r="AB86" s="184"/>
      <c r="AC86" s="184"/>
      <c r="AD86" s="184">
        <v>1.23</v>
      </c>
    </row>
    <row r="87" ht="20" customHeight="1" spans="1:30">
      <c r="A87" s="70" t="s">
        <v>246</v>
      </c>
      <c r="B87" s="184">
        <v>4.636948</v>
      </c>
      <c r="C87" s="184">
        <v>4.636948</v>
      </c>
      <c r="D87" s="184"/>
      <c r="E87" s="184"/>
      <c r="F87" s="184"/>
      <c r="G87" s="184"/>
      <c r="H87" s="184"/>
      <c r="I87" s="184"/>
      <c r="J87" s="184"/>
      <c r="K87" s="184"/>
      <c r="L87" s="184"/>
      <c r="M87" s="184">
        <v>4.636948</v>
      </c>
      <c r="N87" s="184"/>
      <c r="O87" s="184"/>
      <c r="P87" s="184"/>
      <c r="Q87" s="184"/>
      <c r="R87" s="184">
        <v>0</v>
      </c>
      <c r="S87" s="184"/>
      <c r="T87" s="184"/>
      <c r="U87" s="184"/>
      <c r="V87" s="184">
        <v>0</v>
      </c>
      <c r="W87" s="184"/>
      <c r="X87" s="184"/>
      <c r="Y87" s="184"/>
      <c r="Z87" s="184"/>
      <c r="AA87" s="184"/>
      <c r="AB87" s="184"/>
      <c r="AC87" s="184"/>
      <c r="AD87" s="184"/>
    </row>
    <row r="88" ht="20" customHeight="1" spans="1:30">
      <c r="A88" s="70" t="s">
        <v>248</v>
      </c>
      <c r="B88" s="184">
        <v>52.084928</v>
      </c>
      <c r="C88" s="184">
        <v>52.084928</v>
      </c>
      <c r="D88" s="184"/>
      <c r="E88" s="184"/>
      <c r="F88" s="184"/>
      <c r="G88" s="184"/>
      <c r="H88" s="184"/>
      <c r="I88" s="184"/>
      <c r="J88" s="184"/>
      <c r="K88" s="184"/>
      <c r="L88" s="184"/>
      <c r="M88" s="184">
        <v>52.084928</v>
      </c>
      <c r="N88" s="184"/>
      <c r="O88" s="184"/>
      <c r="P88" s="184"/>
      <c r="Q88" s="184"/>
      <c r="R88" s="184">
        <v>0</v>
      </c>
      <c r="S88" s="184"/>
      <c r="T88" s="184"/>
      <c r="U88" s="184"/>
      <c r="V88" s="184">
        <v>0</v>
      </c>
      <c r="W88" s="184"/>
      <c r="X88" s="184"/>
      <c r="Y88" s="184"/>
      <c r="Z88" s="184"/>
      <c r="AA88" s="184"/>
      <c r="AB88" s="184"/>
      <c r="AC88" s="184"/>
      <c r="AD88" s="184"/>
    </row>
    <row r="89" ht="20" customHeight="1" spans="1:30">
      <c r="A89" s="70" t="s">
        <v>250</v>
      </c>
      <c r="B89" s="184">
        <v>27.72783</v>
      </c>
      <c r="C89" s="184">
        <v>10.92783</v>
      </c>
      <c r="D89" s="184">
        <v>3.14</v>
      </c>
      <c r="E89" s="184">
        <v>0.2</v>
      </c>
      <c r="F89" s="184"/>
      <c r="G89" s="184"/>
      <c r="H89" s="184"/>
      <c r="I89" s="184">
        <v>1.32</v>
      </c>
      <c r="J89" s="184"/>
      <c r="K89" s="184">
        <v>1.34</v>
      </c>
      <c r="L89" s="184"/>
      <c r="M89" s="184">
        <v>1.02783</v>
      </c>
      <c r="N89" s="184"/>
      <c r="O89" s="184">
        <v>3.9</v>
      </c>
      <c r="P89" s="184">
        <v>1.9</v>
      </c>
      <c r="Q89" s="184"/>
      <c r="R89" s="184">
        <v>0</v>
      </c>
      <c r="S89" s="184"/>
      <c r="T89" s="184"/>
      <c r="U89" s="184"/>
      <c r="V89" s="184">
        <v>5</v>
      </c>
      <c r="W89" s="184"/>
      <c r="X89" s="184">
        <v>5</v>
      </c>
      <c r="Y89" s="184"/>
      <c r="Z89" s="184">
        <v>0.9</v>
      </c>
      <c r="AA89" s="184"/>
      <c r="AB89" s="184"/>
      <c r="AC89" s="184"/>
      <c r="AD89" s="184">
        <v>9</v>
      </c>
    </row>
    <row r="90" ht="20" customHeight="1" spans="1:30">
      <c r="A90" s="70" t="s">
        <v>252</v>
      </c>
      <c r="B90" s="184">
        <v>120.062256</v>
      </c>
      <c r="C90" s="184">
        <v>72.762256</v>
      </c>
      <c r="D90" s="184">
        <v>18.9</v>
      </c>
      <c r="E90" s="184">
        <v>50</v>
      </c>
      <c r="F90" s="184"/>
      <c r="G90" s="184"/>
      <c r="H90" s="184"/>
      <c r="I90" s="184"/>
      <c r="J90" s="184"/>
      <c r="K90" s="184"/>
      <c r="L90" s="184"/>
      <c r="M90" s="184">
        <v>3.862256</v>
      </c>
      <c r="N90" s="184"/>
      <c r="O90" s="184"/>
      <c r="P90" s="184"/>
      <c r="Q90" s="184"/>
      <c r="R90" s="184">
        <v>0</v>
      </c>
      <c r="S90" s="184"/>
      <c r="T90" s="184"/>
      <c r="U90" s="184"/>
      <c r="V90" s="184">
        <v>37.3</v>
      </c>
      <c r="W90" s="184"/>
      <c r="X90" s="184"/>
      <c r="Y90" s="184">
        <v>37.3</v>
      </c>
      <c r="Z90" s="184">
        <v>5</v>
      </c>
      <c r="AA90" s="184"/>
      <c r="AB90" s="184">
        <v>5</v>
      </c>
      <c r="AC90" s="184"/>
      <c r="AD90" s="184"/>
    </row>
    <row r="91" ht="20" customHeight="1" spans="1:30">
      <c r="A91" s="70" t="s">
        <v>254</v>
      </c>
      <c r="B91" s="184">
        <v>75.099203</v>
      </c>
      <c r="C91" s="184">
        <v>26.099203</v>
      </c>
      <c r="D91" s="184">
        <v>6</v>
      </c>
      <c r="E91" s="184">
        <v>2</v>
      </c>
      <c r="F91" s="184"/>
      <c r="G91" s="184">
        <v>1.5</v>
      </c>
      <c r="H91" s="184">
        <v>5</v>
      </c>
      <c r="I91" s="184">
        <v>2.3</v>
      </c>
      <c r="J91" s="184"/>
      <c r="K91" s="184"/>
      <c r="L91" s="184"/>
      <c r="M91" s="184">
        <v>1.319203</v>
      </c>
      <c r="N91" s="184"/>
      <c r="O91" s="184">
        <v>7.98</v>
      </c>
      <c r="P91" s="184">
        <v>1</v>
      </c>
      <c r="Q91" s="184">
        <v>1</v>
      </c>
      <c r="R91" s="184">
        <v>0</v>
      </c>
      <c r="S91" s="184"/>
      <c r="T91" s="184"/>
      <c r="U91" s="184"/>
      <c r="V91" s="184">
        <v>1</v>
      </c>
      <c r="W91" s="184"/>
      <c r="X91" s="184"/>
      <c r="Y91" s="184">
        <v>1</v>
      </c>
      <c r="Z91" s="184">
        <v>3</v>
      </c>
      <c r="AA91" s="184"/>
      <c r="AB91" s="184">
        <v>7</v>
      </c>
      <c r="AC91" s="184">
        <v>5</v>
      </c>
      <c r="AD91" s="184">
        <v>31</v>
      </c>
    </row>
    <row r="92" ht="20" customHeight="1" spans="1:30">
      <c r="A92" s="70" t="s">
        <v>256</v>
      </c>
      <c r="B92" s="184">
        <v>101.413377</v>
      </c>
      <c r="C92" s="184">
        <v>50.313377</v>
      </c>
      <c r="D92" s="184">
        <v>6</v>
      </c>
      <c r="E92" s="184">
        <v>5</v>
      </c>
      <c r="F92" s="184"/>
      <c r="G92" s="184">
        <v>1.5</v>
      </c>
      <c r="H92" s="184">
        <v>1.5</v>
      </c>
      <c r="I92" s="184">
        <v>1.5</v>
      </c>
      <c r="J92" s="184">
        <v>5</v>
      </c>
      <c r="K92" s="184">
        <v>5</v>
      </c>
      <c r="L92" s="184">
        <v>1</v>
      </c>
      <c r="M92" s="184">
        <v>8.093377</v>
      </c>
      <c r="N92" s="184"/>
      <c r="O92" s="184">
        <v>15.72</v>
      </c>
      <c r="P92" s="184"/>
      <c r="Q92" s="184"/>
      <c r="R92" s="184">
        <v>0</v>
      </c>
      <c r="S92" s="184"/>
      <c r="T92" s="184"/>
      <c r="U92" s="184"/>
      <c r="V92" s="184">
        <v>28</v>
      </c>
      <c r="W92" s="184">
        <v>8</v>
      </c>
      <c r="X92" s="184"/>
      <c r="Y92" s="184">
        <v>20</v>
      </c>
      <c r="Z92" s="184">
        <v>1</v>
      </c>
      <c r="AA92" s="184"/>
      <c r="AB92" s="184">
        <v>4</v>
      </c>
      <c r="AC92" s="184">
        <v>5</v>
      </c>
      <c r="AD92" s="184">
        <v>13.1</v>
      </c>
    </row>
    <row r="93" ht="20" customHeight="1" spans="1:30">
      <c r="A93" s="70" t="s">
        <v>258</v>
      </c>
      <c r="B93" s="184">
        <v>35.053175</v>
      </c>
      <c r="C93" s="184">
        <v>23.853175</v>
      </c>
      <c r="D93" s="184">
        <v>5</v>
      </c>
      <c r="E93" s="184">
        <v>1</v>
      </c>
      <c r="F93" s="184"/>
      <c r="G93" s="184">
        <v>1.5</v>
      </c>
      <c r="H93" s="184">
        <v>2</v>
      </c>
      <c r="I93" s="184">
        <v>0.5</v>
      </c>
      <c r="J93" s="184">
        <v>3</v>
      </c>
      <c r="K93" s="184">
        <v>4</v>
      </c>
      <c r="L93" s="184"/>
      <c r="M93" s="184">
        <v>6.853175</v>
      </c>
      <c r="N93" s="184"/>
      <c r="O93" s="184"/>
      <c r="P93" s="184"/>
      <c r="Q93" s="184"/>
      <c r="R93" s="184">
        <v>0</v>
      </c>
      <c r="S93" s="184"/>
      <c r="T93" s="184"/>
      <c r="U93" s="184"/>
      <c r="V93" s="184">
        <v>5.2</v>
      </c>
      <c r="W93" s="184">
        <v>2</v>
      </c>
      <c r="X93" s="184"/>
      <c r="Y93" s="184">
        <v>3.2</v>
      </c>
      <c r="Z93" s="184"/>
      <c r="AA93" s="184"/>
      <c r="AB93" s="184">
        <v>3</v>
      </c>
      <c r="AC93" s="184"/>
      <c r="AD93" s="184">
        <v>3</v>
      </c>
    </row>
    <row r="94" ht="20" customHeight="1" spans="1:30">
      <c r="A94" s="70" t="s">
        <v>260</v>
      </c>
      <c r="B94" s="184">
        <v>23.012197</v>
      </c>
      <c r="C94" s="184">
        <v>17.812197</v>
      </c>
      <c r="D94" s="184">
        <v>7.4</v>
      </c>
      <c r="E94" s="184">
        <v>0.6</v>
      </c>
      <c r="F94" s="184">
        <v>0.25</v>
      </c>
      <c r="G94" s="184">
        <v>0.25</v>
      </c>
      <c r="H94" s="184">
        <v>0.5</v>
      </c>
      <c r="I94" s="184">
        <v>0.1</v>
      </c>
      <c r="J94" s="184">
        <v>0.9</v>
      </c>
      <c r="K94" s="184"/>
      <c r="L94" s="184"/>
      <c r="M94" s="184">
        <v>2.812197</v>
      </c>
      <c r="N94" s="184">
        <v>5</v>
      </c>
      <c r="O94" s="184"/>
      <c r="P94" s="184">
        <v>0.8</v>
      </c>
      <c r="Q94" s="184">
        <v>0.1</v>
      </c>
      <c r="R94" s="184">
        <v>0</v>
      </c>
      <c r="S94" s="184"/>
      <c r="T94" s="184"/>
      <c r="U94" s="184"/>
      <c r="V94" s="184">
        <v>0</v>
      </c>
      <c r="W94" s="184"/>
      <c r="X94" s="184"/>
      <c r="Y94" s="184"/>
      <c r="Z94" s="184">
        <v>0.6</v>
      </c>
      <c r="AA94" s="184"/>
      <c r="AB94" s="184">
        <v>2.8</v>
      </c>
      <c r="AC94" s="184">
        <v>0.9</v>
      </c>
      <c r="AD94" s="184"/>
    </row>
    <row r="95" ht="20" customHeight="1" spans="1:30">
      <c r="A95" s="70" t="s">
        <v>262</v>
      </c>
      <c r="B95" s="184">
        <v>710.476966</v>
      </c>
      <c r="C95" s="184">
        <v>306.376966</v>
      </c>
      <c r="D95" s="184">
        <v>45</v>
      </c>
      <c r="E95" s="184">
        <v>10</v>
      </c>
      <c r="F95" s="184"/>
      <c r="G95" s="184">
        <v>3.3</v>
      </c>
      <c r="H95" s="184">
        <v>35</v>
      </c>
      <c r="I95" s="184">
        <v>24</v>
      </c>
      <c r="J95" s="184">
        <v>41</v>
      </c>
      <c r="K95" s="184">
        <v>35</v>
      </c>
      <c r="L95" s="184"/>
      <c r="M95" s="184">
        <v>21.096966</v>
      </c>
      <c r="N95" s="184"/>
      <c r="O95" s="184">
        <v>91.98</v>
      </c>
      <c r="P95" s="184">
        <v>1.9</v>
      </c>
      <c r="Q95" s="184"/>
      <c r="R95" s="184">
        <v>0</v>
      </c>
      <c r="S95" s="184"/>
      <c r="T95" s="184"/>
      <c r="U95" s="184"/>
      <c r="V95" s="184">
        <v>69</v>
      </c>
      <c r="W95" s="184"/>
      <c r="X95" s="184">
        <v>44</v>
      </c>
      <c r="Y95" s="184">
        <v>25</v>
      </c>
      <c r="Z95" s="184">
        <v>3.6</v>
      </c>
      <c r="AA95" s="184"/>
      <c r="AB95" s="184">
        <v>50.6</v>
      </c>
      <c r="AC95" s="184">
        <v>30</v>
      </c>
      <c r="AD95" s="184">
        <v>249</v>
      </c>
    </row>
    <row r="96" ht="20" customHeight="1" spans="1:30">
      <c r="A96" s="70" t="s">
        <v>264</v>
      </c>
      <c r="B96" s="184">
        <v>117.278937</v>
      </c>
      <c r="C96" s="184">
        <v>74.058937</v>
      </c>
      <c r="D96" s="184">
        <v>10.9</v>
      </c>
      <c r="E96" s="184">
        <v>14</v>
      </c>
      <c r="F96" s="184"/>
      <c r="G96" s="184">
        <v>0.48</v>
      </c>
      <c r="H96" s="184">
        <v>2.8</v>
      </c>
      <c r="I96" s="184">
        <v>4</v>
      </c>
      <c r="J96" s="184">
        <v>20</v>
      </c>
      <c r="K96" s="184">
        <v>3</v>
      </c>
      <c r="L96" s="184"/>
      <c r="M96" s="184">
        <v>6.998937</v>
      </c>
      <c r="N96" s="184"/>
      <c r="O96" s="184">
        <v>11.88</v>
      </c>
      <c r="P96" s="184"/>
      <c r="Q96" s="184"/>
      <c r="R96" s="184">
        <v>0</v>
      </c>
      <c r="S96" s="184"/>
      <c r="T96" s="184"/>
      <c r="U96" s="184"/>
      <c r="V96" s="184">
        <v>0</v>
      </c>
      <c r="W96" s="184"/>
      <c r="X96" s="184"/>
      <c r="Y96" s="184"/>
      <c r="Z96" s="184">
        <v>1.8</v>
      </c>
      <c r="AA96" s="184"/>
      <c r="AB96" s="184">
        <v>6.1</v>
      </c>
      <c r="AC96" s="184">
        <v>10</v>
      </c>
      <c r="AD96" s="184">
        <v>25.32</v>
      </c>
    </row>
    <row r="97" ht="20" customHeight="1" spans="1:30">
      <c r="A97" s="70" t="s">
        <v>266</v>
      </c>
      <c r="B97" s="184">
        <v>115.325674</v>
      </c>
      <c r="C97" s="184">
        <v>33.275674</v>
      </c>
      <c r="D97" s="184">
        <v>9.5</v>
      </c>
      <c r="E97" s="184">
        <v>1.71</v>
      </c>
      <c r="F97" s="184"/>
      <c r="G97" s="184">
        <v>0.81</v>
      </c>
      <c r="H97" s="184">
        <v>4.32</v>
      </c>
      <c r="I97" s="184">
        <v>0.81</v>
      </c>
      <c r="J97" s="184"/>
      <c r="K97" s="184">
        <v>5</v>
      </c>
      <c r="L97" s="184"/>
      <c r="M97" s="184">
        <v>3.385674</v>
      </c>
      <c r="N97" s="184"/>
      <c r="O97" s="184">
        <v>7.74</v>
      </c>
      <c r="P97" s="184"/>
      <c r="Q97" s="184"/>
      <c r="R97" s="184">
        <v>0</v>
      </c>
      <c r="S97" s="184"/>
      <c r="T97" s="184"/>
      <c r="U97" s="184"/>
      <c r="V97" s="184">
        <v>25.67</v>
      </c>
      <c r="W97" s="184"/>
      <c r="X97" s="184">
        <v>25.67</v>
      </c>
      <c r="Y97" s="184"/>
      <c r="Z97" s="184">
        <v>0.8</v>
      </c>
      <c r="AA97" s="184"/>
      <c r="AB97" s="184">
        <v>2.2</v>
      </c>
      <c r="AC97" s="184">
        <v>5.7</v>
      </c>
      <c r="AD97" s="184">
        <v>47.68</v>
      </c>
    </row>
    <row r="98" ht="20" customHeight="1" spans="1:30">
      <c r="A98" s="70" t="s">
        <v>268</v>
      </c>
      <c r="B98" s="184">
        <v>31.365134</v>
      </c>
      <c r="C98" s="184">
        <v>20.115134</v>
      </c>
      <c r="D98" s="184">
        <v>5</v>
      </c>
      <c r="E98" s="184">
        <v>3</v>
      </c>
      <c r="F98" s="184">
        <v>0.1</v>
      </c>
      <c r="G98" s="184"/>
      <c r="H98" s="184"/>
      <c r="I98" s="184">
        <v>0.95</v>
      </c>
      <c r="J98" s="184"/>
      <c r="K98" s="184">
        <v>2.5</v>
      </c>
      <c r="L98" s="184"/>
      <c r="M98" s="184">
        <v>1.425134</v>
      </c>
      <c r="N98" s="184"/>
      <c r="O98" s="184">
        <v>7.14</v>
      </c>
      <c r="P98" s="184">
        <v>1</v>
      </c>
      <c r="Q98" s="184">
        <v>1</v>
      </c>
      <c r="R98" s="184">
        <v>0</v>
      </c>
      <c r="S98" s="184"/>
      <c r="T98" s="184"/>
      <c r="U98" s="184"/>
      <c r="V98" s="184">
        <v>3.5</v>
      </c>
      <c r="W98" s="184"/>
      <c r="X98" s="184">
        <v>3.5</v>
      </c>
      <c r="Y98" s="184"/>
      <c r="Z98" s="184">
        <v>0.5</v>
      </c>
      <c r="AA98" s="184"/>
      <c r="AB98" s="184"/>
      <c r="AC98" s="184">
        <v>0.5</v>
      </c>
      <c r="AD98" s="184">
        <v>4.75</v>
      </c>
    </row>
    <row r="99" ht="20" customHeight="1" spans="1:30">
      <c r="A99" s="70" t="s">
        <v>270</v>
      </c>
      <c r="B99" s="184">
        <v>80.878904</v>
      </c>
      <c r="C99" s="184">
        <v>41.878904</v>
      </c>
      <c r="D99" s="184">
        <v>15</v>
      </c>
      <c r="E99" s="184">
        <v>3</v>
      </c>
      <c r="F99" s="184"/>
      <c r="G99" s="184"/>
      <c r="H99" s="184"/>
      <c r="I99" s="184"/>
      <c r="J99" s="184"/>
      <c r="K99" s="184">
        <v>10</v>
      </c>
      <c r="L99" s="184"/>
      <c r="M99" s="184">
        <v>2.238904</v>
      </c>
      <c r="N99" s="184"/>
      <c r="O99" s="184">
        <v>11.64</v>
      </c>
      <c r="P99" s="184">
        <v>2</v>
      </c>
      <c r="Q99" s="184"/>
      <c r="R99" s="184">
        <v>0</v>
      </c>
      <c r="S99" s="184"/>
      <c r="T99" s="184"/>
      <c r="U99" s="184"/>
      <c r="V99" s="184">
        <v>21.75</v>
      </c>
      <c r="W99" s="184"/>
      <c r="X99" s="184">
        <v>21.75</v>
      </c>
      <c r="Y99" s="184"/>
      <c r="Z99" s="184">
        <v>2</v>
      </c>
      <c r="AA99" s="184"/>
      <c r="AB99" s="184">
        <v>5</v>
      </c>
      <c r="AC99" s="184"/>
      <c r="AD99" s="184">
        <v>8.25</v>
      </c>
    </row>
    <row r="100" ht="20" customHeight="1" spans="1:30">
      <c r="A100" s="70" t="s">
        <v>272</v>
      </c>
      <c r="B100" s="184">
        <v>76.801056</v>
      </c>
      <c r="C100" s="184">
        <v>17.201056</v>
      </c>
      <c r="D100" s="184">
        <v>7</v>
      </c>
      <c r="E100" s="184">
        <v>2</v>
      </c>
      <c r="F100" s="184"/>
      <c r="G100" s="184">
        <v>0.5</v>
      </c>
      <c r="H100" s="184"/>
      <c r="I100" s="184">
        <v>2.5</v>
      </c>
      <c r="J100" s="184"/>
      <c r="K100" s="184">
        <v>2</v>
      </c>
      <c r="L100" s="184"/>
      <c r="M100" s="184">
        <v>2.201056</v>
      </c>
      <c r="N100" s="184"/>
      <c r="O100" s="184">
        <v>1</v>
      </c>
      <c r="P100" s="184"/>
      <c r="Q100" s="184">
        <v>1</v>
      </c>
      <c r="R100" s="184">
        <v>0</v>
      </c>
      <c r="S100" s="184"/>
      <c r="T100" s="184"/>
      <c r="U100" s="184"/>
      <c r="V100" s="184">
        <v>11.75</v>
      </c>
      <c r="W100" s="184">
        <v>5</v>
      </c>
      <c r="X100" s="184">
        <v>5.5</v>
      </c>
      <c r="Y100" s="184">
        <v>1.25</v>
      </c>
      <c r="Z100" s="184"/>
      <c r="AA100" s="184"/>
      <c r="AB100" s="184">
        <v>2.2</v>
      </c>
      <c r="AC100" s="184">
        <v>2.2</v>
      </c>
      <c r="AD100" s="184">
        <v>42.45</v>
      </c>
    </row>
    <row r="101" ht="20" customHeight="1" spans="1:30">
      <c r="A101" s="70" t="s">
        <v>274</v>
      </c>
      <c r="B101" s="184">
        <v>25.229828</v>
      </c>
      <c r="C101" s="184">
        <v>8.729828</v>
      </c>
      <c r="D101" s="184">
        <v>5</v>
      </c>
      <c r="E101" s="184"/>
      <c r="F101" s="184"/>
      <c r="G101" s="184"/>
      <c r="H101" s="184"/>
      <c r="I101" s="184">
        <v>0.8</v>
      </c>
      <c r="J101" s="184"/>
      <c r="K101" s="184">
        <v>1.7</v>
      </c>
      <c r="L101" s="184"/>
      <c r="M101" s="184">
        <v>1.229828</v>
      </c>
      <c r="N101" s="184"/>
      <c r="O101" s="184"/>
      <c r="P101" s="184"/>
      <c r="Q101" s="184"/>
      <c r="R101" s="184">
        <v>0</v>
      </c>
      <c r="S101" s="184"/>
      <c r="T101" s="184"/>
      <c r="U101" s="184"/>
      <c r="V101" s="184">
        <v>0</v>
      </c>
      <c r="W101" s="184"/>
      <c r="X101" s="184"/>
      <c r="Y101" s="184"/>
      <c r="Z101" s="184"/>
      <c r="AA101" s="184"/>
      <c r="AB101" s="184"/>
      <c r="AC101" s="184"/>
      <c r="AD101" s="184">
        <v>16.5</v>
      </c>
    </row>
    <row r="102" ht="20" customHeight="1" spans="1:30">
      <c r="A102" s="70" t="s">
        <v>276</v>
      </c>
      <c r="B102" s="184">
        <v>22.703373</v>
      </c>
      <c r="C102" s="184">
        <v>10.923373</v>
      </c>
      <c r="D102" s="184">
        <v>5.3</v>
      </c>
      <c r="E102" s="184"/>
      <c r="F102" s="184">
        <v>0.35</v>
      </c>
      <c r="G102" s="184">
        <v>0.07</v>
      </c>
      <c r="H102" s="184">
        <v>1.8</v>
      </c>
      <c r="I102" s="184">
        <v>1.4</v>
      </c>
      <c r="J102" s="184"/>
      <c r="K102" s="184">
        <v>1.5</v>
      </c>
      <c r="L102" s="184"/>
      <c r="M102" s="184">
        <v>0.503373</v>
      </c>
      <c r="N102" s="184"/>
      <c r="O102" s="184"/>
      <c r="P102" s="184">
        <v>0.6</v>
      </c>
      <c r="Q102" s="184">
        <v>1.5</v>
      </c>
      <c r="R102" s="184">
        <v>0</v>
      </c>
      <c r="S102" s="184"/>
      <c r="T102" s="184"/>
      <c r="U102" s="184"/>
      <c r="V102" s="184">
        <v>3.3</v>
      </c>
      <c r="W102" s="184">
        <v>1.5</v>
      </c>
      <c r="X102" s="184">
        <v>1.8</v>
      </c>
      <c r="Y102" s="184"/>
      <c r="Z102" s="184">
        <v>1</v>
      </c>
      <c r="AA102" s="184"/>
      <c r="AB102" s="184">
        <v>2</v>
      </c>
      <c r="AC102" s="184">
        <v>1.1</v>
      </c>
      <c r="AD102" s="184">
        <v>2.28</v>
      </c>
    </row>
    <row r="103" ht="20" customHeight="1" spans="1:30">
      <c r="A103" s="70" t="s">
        <v>278</v>
      </c>
      <c r="B103" s="184">
        <v>61.007866</v>
      </c>
      <c r="C103" s="184">
        <v>35.347866</v>
      </c>
      <c r="D103" s="184">
        <v>14.54</v>
      </c>
      <c r="E103" s="184">
        <v>2</v>
      </c>
      <c r="F103" s="184"/>
      <c r="G103" s="184"/>
      <c r="H103" s="184"/>
      <c r="I103" s="184">
        <v>2</v>
      </c>
      <c r="J103" s="184"/>
      <c r="K103" s="184">
        <v>1.5</v>
      </c>
      <c r="L103" s="184"/>
      <c r="M103" s="184">
        <v>2.447866</v>
      </c>
      <c r="N103" s="184"/>
      <c r="O103" s="184">
        <v>12.86</v>
      </c>
      <c r="P103" s="184">
        <v>1.2</v>
      </c>
      <c r="Q103" s="184">
        <v>1.5</v>
      </c>
      <c r="R103" s="184">
        <v>0</v>
      </c>
      <c r="S103" s="184"/>
      <c r="T103" s="184"/>
      <c r="U103" s="184"/>
      <c r="V103" s="184">
        <v>0.96</v>
      </c>
      <c r="W103" s="184"/>
      <c r="X103" s="184">
        <v>0.96</v>
      </c>
      <c r="Y103" s="184"/>
      <c r="Z103" s="184">
        <v>2.5</v>
      </c>
      <c r="AA103" s="184"/>
      <c r="AB103" s="184">
        <v>3.5</v>
      </c>
      <c r="AC103" s="184"/>
      <c r="AD103" s="184">
        <v>16</v>
      </c>
    </row>
    <row r="104" ht="20" customHeight="1" spans="1:30">
      <c r="A104" s="70" t="s">
        <v>282</v>
      </c>
      <c r="B104" s="184">
        <v>367.076905</v>
      </c>
      <c r="C104" s="184">
        <v>240.376905</v>
      </c>
      <c r="D104" s="184">
        <v>65.1</v>
      </c>
      <c r="E104" s="184">
        <v>12</v>
      </c>
      <c r="F104" s="184">
        <v>0.5</v>
      </c>
      <c r="G104" s="184">
        <v>1.5</v>
      </c>
      <c r="H104" s="184">
        <v>18</v>
      </c>
      <c r="I104" s="184">
        <v>6</v>
      </c>
      <c r="J104" s="184">
        <v>40</v>
      </c>
      <c r="K104" s="184">
        <v>30</v>
      </c>
      <c r="L104" s="184">
        <v>7</v>
      </c>
      <c r="M104" s="184">
        <v>11.316905</v>
      </c>
      <c r="N104" s="184"/>
      <c r="O104" s="184">
        <v>48.96</v>
      </c>
      <c r="P104" s="184">
        <v>24</v>
      </c>
      <c r="Q104" s="184">
        <v>12</v>
      </c>
      <c r="R104" s="184">
        <v>0</v>
      </c>
      <c r="S104" s="184"/>
      <c r="T104" s="184"/>
      <c r="U104" s="184"/>
      <c r="V104" s="184">
        <v>21.5</v>
      </c>
      <c r="W104" s="184">
        <v>0.5</v>
      </c>
      <c r="X104" s="184">
        <v>12</v>
      </c>
      <c r="Y104" s="184">
        <v>9</v>
      </c>
      <c r="Z104" s="184">
        <v>6</v>
      </c>
      <c r="AA104" s="184"/>
      <c r="AB104" s="184">
        <v>38.2</v>
      </c>
      <c r="AC104" s="184">
        <v>15</v>
      </c>
      <c r="AD104" s="184">
        <v>10</v>
      </c>
    </row>
    <row r="105" ht="20" customHeight="1" spans="1:30">
      <c r="A105" s="70" t="s">
        <v>284</v>
      </c>
      <c r="B105" s="184">
        <v>15.08123</v>
      </c>
      <c r="C105" s="184">
        <v>7.08123</v>
      </c>
      <c r="D105" s="184">
        <v>3</v>
      </c>
      <c r="E105" s="184"/>
      <c r="F105" s="184"/>
      <c r="G105" s="184"/>
      <c r="H105" s="184">
        <v>1</v>
      </c>
      <c r="I105" s="184"/>
      <c r="J105" s="184"/>
      <c r="K105" s="184"/>
      <c r="L105" s="184"/>
      <c r="M105" s="184">
        <v>0.62123</v>
      </c>
      <c r="N105" s="184"/>
      <c r="O105" s="184">
        <v>2.46</v>
      </c>
      <c r="P105" s="184">
        <v>1</v>
      </c>
      <c r="Q105" s="184">
        <v>1</v>
      </c>
      <c r="R105" s="184">
        <v>0</v>
      </c>
      <c r="S105" s="184"/>
      <c r="T105" s="184"/>
      <c r="U105" s="184"/>
      <c r="V105" s="184">
        <v>1</v>
      </c>
      <c r="W105" s="184"/>
      <c r="X105" s="184">
        <v>1</v>
      </c>
      <c r="Y105" s="184"/>
      <c r="Z105" s="184">
        <v>1</v>
      </c>
      <c r="AA105" s="184"/>
      <c r="AB105" s="184"/>
      <c r="AC105" s="184">
        <v>1</v>
      </c>
      <c r="AD105" s="184">
        <v>3</v>
      </c>
    </row>
    <row r="106" ht="20" customHeight="1" spans="1:30">
      <c r="A106" s="70" t="s">
        <v>286</v>
      </c>
      <c r="B106" s="184">
        <v>30.814819</v>
      </c>
      <c r="C106" s="184">
        <v>18.924819</v>
      </c>
      <c r="D106" s="184">
        <v>12</v>
      </c>
      <c r="E106" s="184"/>
      <c r="F106" s="184">
        <v>0.05</v>
      </c>
      <c r="G106" s="184"/>
      <c r="H106" s="184"/>
      <c r="I106" s="184">
        <v>0.06</v>
      </c>
      <c r="J106" s="184"/>
      <c r="K106" s="184"/>
      <c r="L106" s="184"/>
      <c r="M106" s="184">
        <v>1.294819</v>
      </c>
      <c r="N106" s="184"/>
      <c r="O106" s="184">
        <v>5.52</v>
      </c>
      <c r="P106" s="184"/>
      <c r="Q106" s="184"/>
      <c r="R106" s="184">
        <v>0</v>
      </c>
      <c r="S106" s="184"/>
      <c r="T106" s="184"/>
      <c r="U106" s="184"/>
      <c r="V106" s="184">
        <v>4.2</v>
      </c>
      <c r="W106" s="184"/>
      <c r="X106" s="184">
        <v>4.2</v>
      </c>
      <c r="Y106" s="184"/>
      <c r="Z106" s="184"/>
      <c r="AA106" s="184"/>
      <c r="AB106" s="184"/>
      <c r="AC106" s="184">
        <v>1.8</v>
      </c>
      <c r="AD106" s="184">
        <v>5.89</v>
      </c>
    </row>
    <row r="107" ht="20" customHeight="1" spans="1:30">
      <c r="A107" s="70" t="s">
        <v>288</v>
      </c>
      <c r="B107" s="184">
        <v>6.294492</v>
      </c>
      <c r="C107" s="184">
        <v>3.7</v>
      </c>
      <c r="D107" s="184">
        <v>3</v>
      </c>
      <c r="E107" s="184">
        <v>0.5</v>
      </c>
      <c r="F107" s="184"/>
      <c r="G107" s="184"/>
      <c r="H107" s="184"/>
      <c r="I107" s="184">
        <v>0.2</v>
      </c>
      <c r="J107" s="184"/>
      <c r="K107" s="184"/>
      <c r="L107" s="184"/>
      <c r="M107" s="184"/>
      <c r="N107" s="184"/>
      <c r="O107" s="184"/>
      <c r="P107" s="184">
        <v>1</v>
      </c>
      <c r="Q107" s="184"/>
      <c r="R107" s="184">
        <v>0</v>
      </c>
      <c r="S107" s="184"/>
      <c r="T107" s="184"/>
      <c r="U107" s="184"/>
      <c r="V107" s="184">
        <v>0.24</v>
      </c>
      <c r="W107" s="184"/>
      <c r="X107" s="184"/>
      <c r="Y107" s="184">
        <v>0.24</v>
      </c>
      <c r="Z107" s="184"/>
      <c r="AA107" s="184"/>
      <c r="AB107" s="184"/>
      <c r="AC107" s="184">
        <v>1</v>
      </c>
      <c r="AD107" s="184">
        <v>0.354492</v>
      </c>
    </row>
    <row r="108" ht="20" customHeight="1" spans="1:30">
      <c r="A108" s="70" t="s">
        <v>290</v>
      </c>
      <c r="B108" s="184">
        <v>23.039473</v>
      </c>
      <c r="C108" s="184">
        <v>7.039473</v>
      </c>
      <c r="D108" s="184">
        <v>4.4</v>
      </c>
      <c r="E108" s="184"/>
      <c r="F108" s="184"/>
      <c r="G108" s="184"/>
      <c r="H108" s="184"/>
      <c r="I108" s="184">
        <v>1.2</v>
      </c>
      <c r="J108" s="184"/>
      <c r="K108" s="184">
        <v>0.4</v>
      </c>
      <c r="L108" s="184"/>
      <c r="M108" s="184">
        <v>1.039473</v>
      </c>
      <c r="N108" s="184"/>
      <c r="O108" s="184"/>
      <c r="P108" s="184"/>
      <c r="Q108" s="184"/>
      <c r="R108" s="184">
        <v>0</v>
      </c>
      <c r="S108" s="184"/>
      <c r="T108" s="184"/>
      <c r="U108" s="184"/>
      <c r="V108" s="184">
        <v>0</v>
      </c>
      <c r="W108" s="184"/>
      <c r="X108" s="184"/>
      <c r="Y108" s="184"/>
      <c r="Z108" s="184"/>
      <c r="AA108" s="184"/>
      <c r="AB108" s="184"/>
      <c r="AC108" s="184">
        <v>10</v>
      </c>
      <c r="AD108" s="184">
        <v>6</v>
      </c>
    </row>
    <row r="109" ht="20" customHeight="1" spans="1:30">
      <c r="A109" s="70" t="s">
        <v>292</v>
      </c>
      <c r="B109" s="184">
        <v>10.518353</v>
      </c>
      <c r="C109" s="184">
        <v>6.118353</v>
      </c>
      <c r="D109" s="184">
        <v>2.5</v>
      </c>
      <c r="E109" s="184"/>
      <c r="F109" s="184"/>
      <c r="G109" s="184"/>
      <c r="H109" s="184"/>
      <c r="I109" s="184">
        <v>0.1</v>
      </c>
      <c r="J109" s="184"/>
      <c r="K109" s="184">
        <v>1</v>
      </c>
      <c r="L109" s="184"/>
      <c r="M109" s="184">
        <v>0.478353</v>
      </c>
      <c r="N109" s="184"/>
      <c r="O109" s="184">
        <v>2.04</v>
      </c>
      <c r="P109" s="184">
        <v>0.6</v>
      </c>
      <c r="Q109" s="184"/>
      <c r="R109" s="184">
        <v>0</v>
      </c>
      <c r="S109" s="184"/>
      <c r="T109" s="184"/>
      <c r="U109" s="184"/>
      <c r="V109" s="184">
        <v>1</v>
      </c>
      <c r="W109" s="184"/>
      <c r="X109" s="184">
        <v>1</v>
      </c>
      <c r="Y109" s="184"/>
      <c r="Z109" s="184">
        <v>0.6</v>
      </c>
      <c r="AA109" s="184"/>
      <c r="AB109" s="184"/>
      <c r="AC109" s="184">
        <v>2</v>
      </c>
      <c r="AD109" s="184">
        <v>0.2</v>
      </c>
    </row>
    <row r="110" ht="20" customHeight="1" spans="1:30">
      <c r="A110" s="70" t="s">
        <v>294</v>
      </c>
      <c r="B110" s="184">
        <v>58.799087</v>
      </c>
      <c r="C110" s="184">
        <v>39.799087</v>
      </c>
      <c r="D110" s="184">
        <v>11</v>
      </c>
      <c r="E110" s="184"/>
      <c r="F110" s="184"/>
      <c r="G110" s="184"/>
      <c r="H110" s="184"/>
      <c r="I110" s="184">
        <v>3</v>
      </c>
      <c r="J110" s="184"/>
      <c r="K110" s="184">
        <v>10</v>
      </c>
      <c r="L110" s="184"/>
      <c r="M110" s="184">
        <v>2.659087</v>
      </c>
      <c r="N110" s="184"/>
      <c r="O110" s="184">
        <v>13.14</v>
      </c>
      <c r="P110" s="184"/>
      <c r="Q110" s="184"/>
      <c r="R110" s="184">
        <v>0</v>
      </c>
      <c r="S110" s="184"/>
      <c r="T110" s="184"/>
      <c r="U110" s="184"/>
      <c r="V110" s="184">
        <v>5</v>
      </c>
      <c r="W110" s="184"/>
      <c r="X110" s="184">
        <v>5</v>
      </c>
      <c r="Y110" s="184"/>
      <c r="Z110" s="184"/>
      <c r="AA110" s="184"/>
      <c r="AB110" s="184">
        <v>7</v>
      </c>
      <c r="AC110" s="184">
        <v>7</v>
      </c>
      <c r="AD110" s="184"/>
    </row>
    <row r="111" ht="20" customHeight="1" spans="1:30">
      <c r="A111" s="70" t="s">
        <v>296</v>
      </c>
      <c r="B111" s="184">
        <v>50.768766</v>
      </c>
      <c r="C111" s="184">
        <v>21.868766</v>
      </c>
      <c r="D111" s="184">
        <v>2.7</v>
      </c>
      <c r="E111" s="184">
        <v>1.7</v>
      </c>
      <c r="F111" s="184"/>
      <c r="G111" s="184">
        <v>0.6</v>
      </c>
      <c r="H111" s="184">
        <v>1.6</v>
      </c>
      <c r="I111" s="184">
        <v>1.1</v>
      </c>
      <c r="J111" s="184">
        <v>0.4</v>
      </c>
      <c r="K111" s="184">
        <v>1.6</v>
      </c>
      <c r="L111" s="184"/>
      <c r="M111" s="184">
        <v>2.088766</v>
      </c>
      <c r="N111" s="184"/>
      <c r="O111" s="184">
        <v>10.08</v>
      </c>
      <c r="P111" s="184">
        <v>0.9</v>
      </c>
      <c r="Q111" s="184"/>
      <c r="R111" s="184">
        <v>0</v>
      </c>
      <c r="S111" s="184"/>
      <c r="T111" s="184"/>
      <c r="U111" s="184"/>
      <c r="V111" s="184">
        <v>27</v>
      </c>
      <c r="W111" s="184"/>
      <c r="X111" s="184">
        <v>27</v>
      </c>
      <c r="Y111" s="184"/>
      <c r="Z111" s="184"/>
      <c r="AA111" s="184"/>
      <c r="AB111" s="184">
        <v>1</v>
      </c>
      <c r="AC111" s="184"/>
      <c r="AD111" s="184"/>
    </row>
    <row r="112" ht="20" customHeight="1" spans="1:30">
      <c r="A112" s="70" t="s">
        <v>298</v>
      </c>
      <c r="B112" s="184">
        <v>68.863018</v>
      </c>
      <c r="C112" s="184">
        <v>44.393018</v>
      </c>
      <c r="D112" s="184">
        <v>18</v>
      </c>
      <c r="E112" s="184">
        <v>2.7</v>
      </c>
      <c r="F112" s="184"/>
      <c r="G112" s="184">
        <v>0.27</v>
      </c>
      <c r="H112" s="184">
        <v>2</v>
      </c>
      <c r="I112" s="184">
        <v>0.36</v>
      </c>
      <c r="J112" s="184"/>
      <c r="K112" s="184">
        <v>8</v>
      </c>
      <c r="L112" s="184"/>
      <c r="M112" s="184">
        <v>2.143018</v>
      </c>
      <c r="N112" s="184"/>
      <c r="O112" s="184">
        <v>10.92</v>
      </c>
      <c r="P112" s="184">
        <v>1.8</v>
      </c>
      <c r="Q112" s="184"/>
      <c r="R112" s="184">
        <v>0</v>
      </c>
      <c r="S112" s="184"/>
      <c r="T112" s="184"/>
      <c r="U112" s="184"/>
      <c r="V112" s="184">
        <v>3</v>
      </c>
      <c r="W112" s="184"/>
      <c r="X112" s="184">
        <v>3</v>
      </c>
      <c r="Y112" s="184"/>
      <c r="Z112" s="184">
        <v>3.4</v>
      </c>
      <c r="AA112" s="184"/>
      <c r="AB112" s="184">
        <v>5.8</v>
      </c>
      <c r="AC112" s="184">
        <v>3</v>
      </c>
      <c r="AD112" s="184">
        <v>7.47</v>
      </c>
    </row>
    <row r="113" ht="20" customHeight="1" spans="1:30">
      <c r="A113" s="70" t="s">
        <v>300</v>
      </c>
      <c r="B113" s="184">
        <v>279.660952</v>
      </c>
      <c r="C113" s="184">
        <v>140.860952</v>
      </c>
      <c r="D113" s="184">
        <v>15</v>
      </c>
      <c r="E113" s="184"/>
      <c r="F113" s="184">
        <v>0.5</v>
      </c>
      <c r="G113" s="184">
        <v>3</v>
      </c>
      <c r="H113" s="184">
        <v>40</v>
      </c>
      <c r="I113" s="184">
        <v>3.5</v>
      </c>
      <c r="J113" s="184">
        <v>30</v>
      </c>
      <c r="K113" s="184">
        <v>20</v>
      </c>
      <c r="L113" s="184"/>
      <c r="M113" s="184">
        <v>5.640952</v>
      </c>
      <c r="N113" s="184"/>
      <c r="O113" s="184">
        <v>23.22</v>
      </c>
      <c r="P113" s="184">
        <v>2</v>
      </c>
      <c r="Q113" s="184"/>
      <c r="R113" s="184">
        <v>0</v>
      </c>
      <c r="S113" s="184"/>
      <c r="T113" s="184"/>
      <c r="U113" s="184"/>
      <c r="V113" s="184">
        <v>37</v>
      </c>
      <c r="W113" s="184"/>
      <c r="X113" s="184">
        <v>19</v>
      </c>
      <c r="Y113" s="184">
        <v>18</v>
      </c>
      <c r="Z113" s="184">
        <v>9</v>
      </c>
      <c r="AA113" s="184"/>
      <c r="AB113" s="184">
        <v>20</v>
      </c>
      <c r="AC113" s="184">
        <v>5</v>
      </c>
      <c r="AD113" s="184">
        <v>65.8</v>
      </c>
    </row>
    <row r="114" ht="20" customHeight="1" spans="1:30">
      <c r="A114" s="70" t="s">
        <v>302</v>
      </c>
      <c r="B114" s="184">
        <v>78.664409</v>
      </c>
      <c r="C114" s="184">
        <v>19.064409</v>
      </c>
      <c r="D114" s="184">
        <v>7</v>
      </c>
      <c r="E114" s="184"/>
      <c r="F114" s="184">
        <v>0.2</v>
      </c>
      <c r="G114" s="184"/>
      <c r="H114" s="184"/>
      <c r="I114" s="184"/>
      <c r="J114" s="184"/>
      <c r="K114" s="184">
        <v>9.8</v>
      </c>
      <c r="L114" s="184"/>
      <c r="M114" s="184">
        <v>2.064409</v>
      </c>
      <c r="N114" s="184"/>
      <c r="O114" s="184"/>
      <c r="P114" s="184">
        <v>2</v>
      </c>
      <c r="Q114" s="184"/>
      <c r="R114" s="184">
        <v>0</v>
      </c>
      <c r="S114" s="184"/>
      <c r="T114" s="184"/>
      <c r="U114" s="184"/>
      <c r="V114" s="184">
        <v>5</v>
      </c>
      <c r="W114" s="184"/>
      <c r="X114" s="184"/>
      <c r="Y114" s="184">
        <v>5</v>
      </c>
      <c r="Z114" s="184">
        <v>3</v>
      </c>
      <c r="AA114" s="184"/>
      <c r="AB114" s="184">
        <v>13</v>
      </c>
      <c r="AC114" s="184">
        <v>7</v>
      </c>
      <c r="AD114" s="184">
        <v>29.6</v>
      </c>
    </row>
    <row r="115" ht="20" customHeight="1" spans="1:30">
      <c r="A115" s="70" t="s">
        <v>304</v>
      </c>
      <c r="B115" s="184">
        <v>34.684662</v>
      </c>
      <c r="C115" s="184">
        <v>13.484662</v>
      </c>
      <c r="D115" s="184">
        <v>5</v>
      </c>
      <c r="E115" s="184">
        <v>2</v>
      </c>
      <c r="F115" s="184"/>
      <c r="G115" s="184"/>
      <c r="H115" s="184"/>
      <c r="I115" s="184"/>
      <c r="J115" s="184"/>
      <c r="K115" s="184"/>
      <c r="L115" s="184"/>
      <c r="M115" s="184">
        <v>1.384662</v>
      </c>
      <c r="N115" s="184"/>
      <c r="O115" s="184">
        <v>5.1</v>
      </c>
      <c r="P115" s="184">
        <v>2</v>
      </c>
      <c r="Q115" s="184"/>
      <c r="R115" s="184">
        <v>0</v>
      </c>
      <c r="S115" s="184"/>
      <c r="T115" s="184"/>
      <c r="U115" s="184"/>
      <c r="V115" s="184">
        <v>0</v>
      </c>
      <c r="W115" s="184"/>
      <c r="X115" s="184"/>
      <c r="Y115" s="184"/>
      <c r="Z115" s="184">
        <v>3</v>
      </c>
      <c r="AA115" s="184"/>
      <c r="AB115" s="184">
        <v>8</v>
      </c>
      <c r="AC115" s="184"/>
      <c r="AD115" s="184">
        <v>8.2</v>
      </c>
    </row>
    <row r="116" ht="20" customHeight="1" spans="1:30">
      <c r="A116" s="70" t="s">
        <v>306</v>
      </c>
      <c r="B116" s="184">
        <v>193.398247</v>
      </c>
      <c r="C116" s="184">
        <v>111.698247</v>
      </c>
      <c r="D116" s="184">
        <v>20</v>
      </c>
      <c r="E116" s="184">
        <v>10</v>
      </c>
      <c r="F116" s="184"/>
      <c r="G116" s="184">
        <v>2.5</v>
      </c>
      <c r="H116" s="184">
        <v>5</v>
      </c>
      <c r="I116" s="184">
        <v>6</v>
      </c>
      <c r="J116" s="184">
        <v>15</v>
      </c>
      <c r="K116" s="184">
        <v>38</v>
      </c>
      <c r="L116" s="184"/>
      <c r="M116" s="184">
        <v>4.998247</v>
      </c>
      <c r="N116" s="184"/>
      <c r="O116" s="184">
        <v>10.2</v>
      </c>
      <c r="P116" s="184">
        <v>1</v>
      </c>
      <c r="Q116" s="184">
        <v>2</v>
      </c>
      <c r="R116" s="184">
        <v>6</v>
      </c>
      <c r="S116" s="184"/>
      <c r="T116" s="184"/>
      <c r="U116" s="184">
        <v>6</v>
      </c>
      <c r="V116" s="184">
        <v>5</v>
      </c>
      <c r="W116" s="184"/>
      <c r="X116" s="184">
        <v>5</v>
      </c>
      <c r="Y116" s="184"/>
      <c r="Z116" s="184">
        <v>3.5</v>
      </c>
      <c r="AA116" s="184"/>
      <c r="AB116" s="184">
        <v>15</v>
      </c>
      <c r="AC116" s="184">
        <v>14</v>
      </c>
      <c r="AD116" s="184">
        <v>35.2</v>
      </c>
    </row>
    <row r="117" ht="20" customHeight="1" spans="1:30">
      <c r="A117" s="70" t="s">
        <v>307</v>
      </c>
      <c r="B117" s="184">
        <v>206.058723</v>
      </c>
      <c r="C117" s="184">
        <v>123.458723</v>
      </c>
      <c r="D117" s="184">
        <v>18</v>
      </c>
      <c r="E117" s="184">
        <v>18</v>
      </c>
      <c r="F117" s="184">
        <v>1</v>
      </c>
      <c r="G117" s="184">
        <v>3</v>
      </c>
      <c r="H117" s="184">
        <v>4</v>
      </c>
      <c r="I117" s="184">
        <v>5</v>
      </c>
      <c r="J117" s="184">
        <v>15</v>
      </c>
      <c r="K117" s="184">
        <v>28</v>
      </c>
      <c r="L117" s="184">
        <v>10</v>
      </c>
      <c r="M117" s="184">
        <v>5.438723</v>
      </c>
      <c r="N117" s="184"/>
      <c r="O117" s="184">
        <v>16.02</v>
      </c>
      <c r="P117" s="184"/>
      <c r="Q117" s="184"/>
      <c r="R117" s="184">
        <v>0</v>
      </c>
      <c r="S117" s="184"/>
      <c r="T117" s="184"/>
      <c r="U117" s="184"/>
      <c r="V117" s="184">
        <v>55</v>
      </c>
      <c r="W117" s="184">
        <v>4</v>
      </c>
      <c r="X117" s="184">
        <v>34</v>
      </c>
      <c r="Y117" s="184">
        <v>17</v>
      </c>
      <c r="Z117" s="184">
        <v>2</v>
      </c>
      <c r="AA117" s="184"/>
      <c r="AB117" s="184">
        <v>9.6</v>
      </c>
      <c r="AC117" s="184">
        <v>6</v>
      </c>
      <c r="AD117" s="184">
        <v>10</v>
      </c>
    </row>
    <row r="118" ht="20" customHeight="1" spans="1:30">
      <c r="A118" s="70" t="s">
        <v>309</v>
      </c>
      <c r="B118" s="184">
        <v>98.58341</v>
      </c>
      <c r="C118" s="184">
        <v>44.18341</v>
      </c>
      <c r="D118" s="184">
        <v>5</v>
      </c>
      <c r="E118" s="184">
        <v>5.5</v>
      </c>
      <c r="F118" s="184"/>
      <c r="G118" s="184">
        <v>0.5</v>
      </c>
      <c r="H118" s="184">
        <v>7</v>
      </c>
      <c r="I118" s="184">
        <v>4</v>
      </c>
      <c r="J118" s="184">
        <v>2</v>
      </c>
      <c r="K118" s="184">
        <v>10</v>
      </c>
      <c r="L118" s="184"/>
      <c r="M118" s="184">
        <v>2.38341</v>
      </c>
      <c r="N118" s="184"/>
      <c r="O118" s="184">
        <v>7.8</v>
      </c>
      <c r="P118" s="184"/>
      <c r="Q118" s="184"/>
      <c r="R118" s="184">
        <v>0</v>
      </c>
      <c r="S118" s="184"/>
      <c r="T118" s="184"/>
      <c r="U118" s="184"/>
      <c r="V118" s="184">
        <v>5</v>
      </c>
      <c r="W118" s="184"/>
      <c r="X118" s="184"/>
      <c r="Y118" s="184">
        <v>5</v>
      </c>
      <c r="Z118" s="184"/>
      <c r="AA118" s="184"/>
      <c r="AB118" s="184">
        <v>4.4</v>
      </c>
      <c r="AC118" s="184">
        <v>2</v>
      </c>
      <c r="AD118" s="184">
        <v>43</v>
      </c>
    </row>
    <row r="119" ht="20" customHeight="1" spans="1:30">
      <c r="A119" s="70" t="s">
        <v>310</v>
      </c>
      <c r="B119" s="184">
        <v>15.310566</v>
      </c>
      <c r="C119" s="184">
        <v>5.890566</v>
      </c>
      <c r="D119" s="184">
        <v>1.2</v>
      </c>
      <c r="E119" s="184"/>
      <c r="F119" s="184"/>
      <c r="G119" s="184">
        <v>0.15</v>
      </c>
      <c r="H119" s="184">
        <v>0.65</v>
      </c>
      <c r="I119" s="184">
        <v>0.5</v>
      </c>
      <c r="J119" s="184"/>
      <c r="K119" s="184">
        <v>2.08</v>
      </c>
      <c r="L119" s="184"/>
      <c r="M119" s="184">
        <v>0.230566</v>
      </c>
      <c r="N119" s="184"/>
      <c r="O119" s="184">
        <v>1.08</v>
      </c>
      <c r="P119" s="184"/>
      <c r="Q119" s="184"/>
      <c r="R119" s="184">
        <v>0</v>
      </c>
      <c r="S119" s="184"/>
      <c r="T119" s="184"/>
      <c r="U119" s="184"/>
      <c r="V119" s="184">
        <v>7</v>
      </c>
      <c r="W119" s="184"/>
      <c r="X119" s="184">
        <v>7</v>
      </c>
      <c r="Y119" s="184"/>
      <c r="Z119" s="184"/>
      <c r="AA119" s="184"/>
      <c r="AB119" s="184">
        <v>2.2</v>
      </c>
      <c r="AC119" s="184">
        <v>0.22</v>
      </c>
      <c r="AD119" s="184"/>
    </row>
    <row r="120" ht="20" customHeight="1" spans="1:30">
      <c r="A120" s="70" t="s">
        <v>312</v>
      </c>
      <c r="B120" s="184">
        <v>19.935214</v>
      </c>
      <c r="C120" s="184">
        <v>3.435214</v>
      </c>
      <c r="D120" s="184"/>
      <c r="E120" s="184"/>
      <c r="F120" s="184"/>
      <c r="G120" s="184">
        <v>0.4</v>
      </c>
      <c r="H120" s="184">
        <v>1.3</v>
      </c>
      <c r="I120" s="184"/>
      <c r="J120" s="184"/>
      <c r="K120" s="184"/>
      <c r="L120" s="184"/>
      <c r="M120" s="184">
        <v>0.355214</v>
      </c>
      <c r="N120" s="184"/>
      <c r="O120" s="184">
        <v>1.38</v>
      </c>
      <c r="P120" s="184"/>
      <c r="Q120" s="184"/>
      <c r="R120" s="184">
        <v>0</v>
      </c>
      <c r="S120" s="184"/>
      <c r="T120" s="184"/>
      <c r="U120" s="184"/>
      <c r="V120" s="184">
        <v>0</v>
      </c>
      <c r="W120" s="184"/>
      <c r="X120" s="184"/>
      <c r="Y120" s="184"/>
      <c r="Z120" s="184"/>
      <c r="AA120" s="184"/>
      <c r="AB120" s="184">
        <v>7.5</v>
      </c>
      <c r="AC120" s="184">
        <v>2</v>
      </c>
      <c r="AD120" s="184">
        <v>7</v>
      </c>
    </row>
    <row r="121" ht="20" customHeight="1" spans="1:30">
      <c r="A121" s="70" t="s">
        <v>314</v>
      </c>
      <c r="B121" s="184">
        <v>245.410429</v>
      </c>
      <c r="C121" s="184">
        <v>135.010429</v>
      </c>
      <c r="D121" s="184">
        <v>23</v>
      </c>
      <c r="E121" s="184">
        <v>15</v>
      </c>
      <c r="F121" s="184"/>
      <c r="G121" s="184">
        <v>1</v>
      </c>
      <c r="H121" s="184">
        <v>12</v>
      </c>
      <c r="I121" s="184">
        <v>5</v>
      </c>
      <c r="J121" s="184">
        <v>10</v>
      </c>
      <c r="K121" s="184">
        <v>34</v>
      </c>
      <c r="L121" s="184"/>
      <c r="M121" s="184">
        <v>6.010429</v>
      </c>
      <c r="N121" s="184"/>
      <c r="O121" s="184">
        <v>29</v>
      </c>
      <c r="P121" s="184">
        <v>2.5</v>
      </c>
      <c r="Q121" s="184">
        <v>3</v>
      </c>
      <c r="R121" s="184">
        <v>0</v>
      </c>
      <c r="S121" s="184"/>
      <c r="T121" s="184"/>
      <c r="U121" s="184"/>
      <c r="V121" s="184">
        <v>30</v>
      </c>
      <c r="W121" s="184"/>
      <c r="X121" s="184">
        <v>20</v>
      </c>
      <c r="Y121" s="184">
        <v>10</v>
      </c>
      <c r="Z121" s="184">
        <v>4.5</v>
      </c>
      <c r="AA121" s="184"/>
      <c r="AB121" s="184">
        <v>5.5</v>
      </c>
      <c r="AC121" s="184">
        <v>10</v>
      </c>
      <c r="AD121" s="184">
        <v>54.9</v>
      </c>
    </row>
    <row r="122" ht="20" customHeight="1" spans="1:30">
      <c r="A122" s="70" t="s">
        <v>316</v>
      </c>
      <c r="B122" s="184">
        <v>18.410158</v>
      </c>
      <c r="C122" s="184">
        <v>10.210158</v>
      </c>
      <c r="D122" s="184">
        <v>5.7</v>
      </c>
      <c r="E122" s="184"/>
      <c r="F122" s="184"/>
      <c r="G122" s="184"/>
      <c r="H122" s="184">
        <v>1.5</v>
      </c>
      <c r="I122" s="184">
        <v>0.8</v>
      </c>
      <c r="J122" s="184"/>
      <c r="K122" s="184">
        <v>1.8</v>
      </c>
      <c r="L122" s="184"/>
      <c r="M122" s="184">
        <v>0.410158</v>
      </c>
      <c r="N122" s="184"/>
      <c r="O122" s="184"/>
      <c r="P122" s="184"/>
      <c r="Q122" s="184"/>
      <c r="R122" s="184">
        <v>0</v>
      </c>
      <c r="S122" s="184"/>
      <c r="T122" s="184"/>
      <c r="U122" s="184"/>
      <c r="V122" s="184">
        <v>0</v>
      </c>
      <c r="W122" s="184"/>
      <c r="X122" s="184"/>
      <c r="Y122" s="184"/>
      <c r="Z122" s="184"/>
      <c r="AA122" s="184"/>
      <c r="AB122" s="184"/>
      <c r="AC122" s="184">
        <v>1</v>
      </c>
      <c r="AD122" s="184">
        <v>7.2</v>
      </c>
    </row>
    <row r="123" ht="20" customHeight="1" spans="1:30">
      <c r="A123" s="70" t="s">
        <v>318</v>
      </c>
      <c r="B123" s="184">
        <v>22.8759</v>
      </c>
      <c r="C123" s="184">
        <v>12.7759</v>
      </c>
      <c r="D123" s="184">
        <v>5</v>
      </c>
      <c r="E123" s="184">
        <v>3.5</v>
      </c>
      <c r="F123" s="184"/>
      <c r="G123" s="184"/>
      <c r="H123" s="184">
        <v>0.5</v>
      </c>
      <c r="I123" s="184">
        <v>0.4</v>
      </c>
      <c r="J123" s="184"/>
      <c r="K123" s="184">
        <v>2.5</v>
      </c>
      <c r="L123" s="184"/>
      <c r="M123" s="184">
        <v>0.8759</v>
      </c>
      <c r="N123" s="184"/>
      <c r="O123" s="184"/>
      <c r="P123" s="184"/>
      <c r="Q123" s="184">
        <v>1.5</v>
      </c>
      <c r="R123" s="184">
        <v>0</v>
      </c>
      <c r="S123" s="184"/>
      <c r="T123" s="184"/>
      <c r="U123" s="184"/>
      <c r="V123" s="184">
        <v>2.5</v>
      </c>
      <c r="W123" s="184"/>
      <c r="X123" s="184">
        <v>2.5</v>
      </c>
      <c r="Y123" s="184"/>
      <c r="Z123" s="184"/>
      <c r="AA123" s="184"/>
      <c r="AB123" s="184"/>
      <c r="AC123" s="184">
        <v>0.9</v>
      </c>
      <c r="AD123" s="184">
        <v>5.2</v>
      </c>
    </row>
    <row r="124" ht="20" customHeight="1" spans="1:30">
      <c r="A124" s="70" t="s">
        <v>320</v>
      </c>
      <c r="B124" s="184">
        <v>14.488576</v>
      </c>
      <c r="C124" s="184">
        <v>9.988576</v>
      </c>
      <c r="D124" s="184">
        <v>4</v>
      </c>
      <c r="E124" s="184">
        <v>3</v>
      </c>
      <c r="F124" s="184"/>
      <c r="G124" s="184"/>
      <c r="H124" s="184"/>
      <c r="I124" s="184">
        <v>0.5</v>
      </c>
      <c r="J124" s="184"/>
      <c r="K124" s="184">
        <v>2</v>
      </c>
      <c r="L124" s="184"/>
      <c r="M124" s="184">
        <v>0.488576</v>
      </c>
      <c r="N124" s="184"/>
      <c r="O124" s="184"/>
      <c r="P124" s="184"/>
      <c r="Q124" s="184"/>
      <c r="R124" s="184">
        <v>0</v>
      </c>
      <c r="S124" s="184"/>
      <c r="T124" s="184"/>
      <c r="U124" s="184"/>
      <c r="V124" s="184">
        <v>0</v>
      </c>
      <c r="W124" s="184"/>
      <c r="X124" s="184"/>
      <c r="Y124" s="184"/>
      <c r="Z124" s="184"/>
      <c r="AA124" s="184"/>
      <c r="AB124" s="184"/>
      <c r="AC124" s="184">
        <v>0.5</v>
      </c>
      <c r="AD124" s="184">
        <v>4</v>
      </c>
    </row>
    <row r="125" ht="20" customHeight="1" spans="1:30">
      <c r="A125" s="70" t="s">
        <v>322</v>
      </c>
      <c r="B125" s="184">
        <v>213.160099</v>
      </c>
      <c r="C125" s="184">
        <v>133.160099</v>
      </c>
      <c r="D125" s="184">
        <v>35</v>
      </c>
      <c r="E125" s="184"/>
      <c r="F125" s="184"/>
      <c r="G125" s="184">
        <v>2</v>
      </c>
      <c r="H125" s="184">
        <v>11</v>
      </c>
      <c r="I125" s="184">
        <v>6</v>
      </c>
      <c r="J125" s="184">
        <v>15</v>
      </c>
      <c r="K125" s="184">
        <v>11</v>
      </c>
      <c r="L125" s="184"/>
      <c r="M125" s="184">
        <v>5.960099</v>
      </c>
      <c r="N125" s="184"/>
      <c r="O125" s="184">
        <v>47.2</v>
      </c>
      <c r="P125" s="184">
        <v>5</v>
      </c>
      <c r="Q125" s="184">
        <v>5</v>
      </c>
      <c r="R125" s="184">
        <v>0</v>
      </c>
      <c r="S125" s="184"/>
      <c r="T125" s="184"/>
      <c r="U125" s="184"/>
      <c r="V125" s="184">
        <v>20</v>
      </c>
      <c r="W125" s="184"/>
      <c r="X125" s="184">
        <v>15</v>
      </c>
      <c r="Y125" s="184">
        <v>5</v>
      </c>
      <c r="Z125" s="184">
        <v>10</v>
      </c>
      <c r="AA125" s="184">
        <v>10</v>
      </c>
      <c r="AB125" s="184">
        <v>10</v>
      </c>
      <c r="AC125" s="184">
        <v>10</v>
      </c>
      <c r="AD125" s="184">
        <v>10</v>
      </c>
    </row>
    <row r="126" ht="20" customHeight="1" spans="1:30">
      <c r="A126" s="70" t="s">
        <v>324</v>
      </c>
      <c r="B126" s="184">
        <v>45.097539</v>
      </c>
      <c r="C126" s="184">
        <v>0.097539</v>
      </c>
      <c r="D126" s="184"/>
      <c r="E126" s="184"/>
      <c r="F126" s="184"/>
      <c r="G126" s="184"/>
      <c r="H126" s="184"/>
      <c r="I126" s="184"/>
      <c r="J126" s="184"/>
      <c r="K126" s="184"/>
      <c r="L126" s="184"/>
      <c r="M126" s="184">
        <v>0.097539</v>
      </c>
      <c r="N126" s="184"/>
      <c r="O126" s="184"/>
      <c r="P126" s="184"/>
      <c r="Q126" s="184"/>
      <c r="R126" s="184">
        <v>0</v>
      </c>
      <c r="S126" s="184"/>
      <c r="T126" s="184"/>
      <c r="U126" s="184"/>
      <c r="V126" s="184">
        <v>0</v>
      </c>
      <c r="W126" s="184"/>
      <c r="X126" s="184"/>
      <c r="Y126" s="184"/>
      <c r="Z126" s="184"/>
      <c r="AA126" s="184"/>
      <c r="AB126" s="184"/>
      <c r="AC126" s="184"/>
      <c r="AD126" s="184">
        <v>45</v>
      </c>
    </row>
    <row r="127" ht="20" customHeight="1" spans="1:30">
      <c r="A127" s="70" t="s">
        <v>326</v>
      </c>
      <c r="B127" s="184">
        <v>230.193754</v>
      </c>
      <c r="C127" s="184">
        <v>2.193754</v>
      </c>
      <c r="D127" s="184"/>
      <c r="E127" s="184"/>
      <c r="F127" s="184"/>
      <c r="G127" s="184"/>
      <c r="H127" s="184"/>
      <c r="I127" s="184"/>
      <c r="J127" s="184"/>
      <c r="K127" s="184"/>
      <c r="L127" s="184"/>
      <c r="M127" s="184">
        <v>0.513754</v>
      </c>
      <c r="N127" s="184"/>
      <c r="O127" s="184">
        <v>1.68</v>
      </c>
      <c r="P127" s="184"/>
      <c r="Q127" s="184"/>
      <c r="R127" s="184">
        <v>0</v>
      </c>
      <c r="S127" s="184"/>
      <c r="T127" s="184"/>
      <c r="U127" s="184"/>
      <c r="V127" s="184">
        <v>0</v>
      </c>
      <c r="W127" s="184"/>
      <c r="X127" s="184"/>
      <c r="Y127" s="184"/>
      <c r="Z127" s="184"/>
      <c r="AA127" s="184"/>
      <c r="AB127" s="184"/>
      <c r="AC127" s="184"/>
      <c r="AD127" s="184">
        <v>228</v>
      </c>
    </row>
    <row r="128" ht="20" customHeight="1" spans="1:30">
      <c r="A128" s="70" t="s">
        <v>328</v>
      </c>
      <c r="B128" s="184">
        <v>285.970089</v>
      </c>
      <c r="C128" s="184">
        <v>145.970089</v>
      </c>
      <c r="D128" s="184">
        <v>55</v>
      </c>
      <c r="E128" s="184">
        <v>8</v>
      </c>
      <c r="F128" s="184"/>
      <c r="G128" s="184">
        <v>4</v>
      </c>
      <c r="H128" s="184">
        <v>25</v>
      </c>
      <c r="I128" s="184">
        <v>3</v>
      </c>
      <c r="J128" s="184"/>
      <c r="K128" s="184">
        <v>10</v>
      </c>
      <c r="L128" s="184">
        <v>5</v>
      </c>
      <c r="M128" s="184">
        <v>6.810089</v>
      </c>
      <c r="N128" s="184"/>
      <c r="O128" s="184">
        <v>29.16</v>
      </c>
      <c r="P128" s="184">
        <v>6</v>
      </c>
      <c r="Q128" s="184"/>
      <c r="R128" s="184">
        <v>0</v>
      </c>
      <c r="S128" s="184"/>
      <c r="T128" s="184"/>
      <c r="U128" s="184"/>
      <c r="V128" s="184">
        <v>30</v>
      </c>
      <c r="W128" s="184"/>
      <c r="X128" s="184">
        <v>20</v>
      </c>
      <c r="Y128" s="184">
        <v>10</v>
      </c>
      <c r="Z128" s="184">
        <v>10</v>
      </c>
      <c r="AA128" s="184"/>
      <c r="AB128" s="184">
        <v>31</v>
      </c>
      <c r="AC128" s="184">
        <v>10</v>
      </c>
      <c r="AD128" s="184">
        <v>53</v>
      </c>
    </row>
    <row r="129" ht="20" customHeight="1" spans="1:30">
      <c r="A129" s="70" t="s">
        <v>330</v>
      </c>
      <c r="B129" s="184">
        <v>18.92138</v>
      </c>
      <c r="C129" s="184">
        <v>10.72138</v>
      </c>
      <c r="D129" s="184">
        <v>10</v>
      </c>
      <c r="E129" s="184"/>
      <c r="F129" s="184"/>
      <c r="G129" s="184"/>
      <c r="H129" s="184"/>
      <c r="I129" s="184"/>
      <c r="J129" s="184"/>
      <c r="K129" s="184"/>
      <c r="L129" s="184"/>
      <c r="M129" s="184">
        <v>0.72138</v>
      </c>
      <c r="N129" s="184"/>
      <c r="O129" s="184"/>
      <c r="P129" s="184"/>
      <c r="Q129" s="184"/>
      <c r="R129" s="184">
        <v>0</v>
      </c>
      <c r="S129" s="184"/>
      <c r="T129" s="184"/>
      <c r="U129" s="184"/>
      <c r="V129" s="184">
        <v>0</v>
      </c>
      <c r="W129" s="184"/>
      <c r="X129" s="184"/>
      <c r="Y129" s="184"/>
      <c r="Z129" s="184"/>
      <c r="AA129" s="184"/>
      <c r="AB129" s="184">
        <v>2.2</v>
      </c>
      <c r="AC129" s="184"/>
      <c r="AD129" s="184">
        <v>6</v>
      </c>
    </row>
    <row r="130" ht="20" customHeight="1" spans="1:30">
      <c r="A130" s="70" t="s">
        <v>332</v>
      </c>
      <c r="B130" s="184">
        <v>74.270058</v>
      </c>
      <c r="C130" s="184">
        <v>37.670058</v>
      </c>
      <c r="D130" s="184">
        <v>4.1</v>
      </c>
      <c r="E130" s="184">
        <v>8</v>
      </c>
      <c r="F130" s="184">
        <v>0.5</v>
      </c>
      <c r="G130" s="184">
        <v>1</v>
      </c>
      <c r="H130" s="184">
        <v>3.5</v>
      </c>
      <c r="I130" s="184">
        <v>3</v>
      </c>
      <c r="J130" s="184"/>
      <c r="K130" s="184">
        <v>3.5</v>
      </c>
      <c r="L130" s="184"/>
      <c r="M130" s="184">
        <v>2.490058</v>
      </c>
      <c r="N130" s="184"/>
      <c r="O130" s="184">
        <v>11.58</v>
      </c>
      <c r="P130" s="184">
        <v>2</v>
      </c>
      <c r="Q130" s="184"/>
      <c r="R130" s="184">
        <v>0</v>
      </c>
      <c r="S130" s="184"/>
      <c r="T130" s="184"/>
      <c r="U130" s="184"/>
      <c r="V130" s="184">
        <v>4.6</v>
      </c>
      <c r="W130" s="184">
        <v>4.6</v>
      </c>
      <c r="X130" s="184"/>
      <c r="Y130" s="184"/>
      <c r="Z130" s="184">
        <v>2.5</v>
      </c>
      <c r="AA130" s="184"/>
      <c r="AB130" s="184">
        <v>3</v>
      </c>
      <c r="AC130" s="184">
        <v>5</v>
      </c>
      <c r="AD130" s="184">
        <v>19.5</v>
      </c>
    </row>
    <row r="131" ht="20" customHeight="1" spans="1:30">
      <c r="A131" s="70" t="s">
        <v>334</v>
      </c>
      <c r="B131" s="184">
        <v>171.245598</v>
      </c>
      <c r="C131" s="184">
        <v>9.245598</v>
      </c>
      <c r="D131" s="184">
        <v>2.5</v>
      </c>
      <c r="E131" s="184">
        <v>3</v>
      </c>
      <c r="F131" s="184">
        <v>0.2</v>
      </c>
      <c r="G131" s="184"/>
      <c r="H131" s="184"/>
      <c r="I131" s="184">
        <v>1.5</v>
      </c>
      <c r="J131" s="184"/>
      <c r="K131" s="184">
        <v>1</v>
      </c>
      <c r="L131" s="184"/>
      <c r="M131" s="184">
        <v>1.045598</v>
      </c>
      <c r="N131" s="184"/>
      <c r="O131" s="184"/>
      <c r="P131" s="184"/>
      <c r="Q131" s="184"/>
      <c r="R131" s="184">
        <v>0</v>
      </c>
      <c r="S131" s="184"/>
      <c r="T131" s="184"/>
      <c r="U131" s="184"/>
      <c r="V131" s="184">
        <v>0</v>
      </c>
      <c r="W131" s="184"/>
      <c r="X131" s="184"/>
      <c r="Y131" s="184"/>
      <c r="Z131" s="184">
        <v>1</v>
      </c>
      <c r="AA131" s="184"/>
      <c r="AB131" s="184">
        <v>3</v>
      </c>
      <c r="AC131" s="184">
        <v>2</v>
      </c>
      <c r="AD131" s="184">
        <v>156</v>
      </c>
    </row>
    <row r="132" ht="20" customHeight="1" spans="1:30">
      <c r="A132" s="70" t="s">
        <v>338</v>
      </c>
      <c r="B132" s="184">
        <v>49.512555</v>
      </c>
      <c r="C132" s="184">
        <v>23.322555</v>
      </c>
      <c r="D132" s="184">
        <v>12.58</v>
      </c>
      <c r="E132" s="184">
        <v>0.27</v>
      </c>
      <c r="F132" s="184"/>
      <c r="G132" s="184">
        <v>0.31</v>
      </c>
      <c r="H132" s="184">
        <v>1.56</v>
      </c>
      <c r="I132" s="184">
        <v>3.42</v>
      </c>
      <c r="J132" s="184"/>
      <c r="K132" s="184">
        <v>3.87</v>
      </c>
      <c r="L132" s="184"/>
      <c r="M132" s="184">
        <v>1.312555</v>
      </c>
      <c r="N132" s="184"/>
      <c r="O132" s="184"/>
      <c r="P132" s="184"/>
      <c r="Q132" s="184"/>
      <c r="R132" s="184">
        <v>0</v>
      </c>
      <c r="S132" s="184"/>
      <c r="T132" s="184"/>
      <c r="U132" s="184"/>
      <c r="V132" s="184">
        <v>13.9</v>
      </c>
      <c r="W132" s="184">
        <v>1.8</v>
      </c>
      <c r="X132" s="184">
        <v>12.1</v>
      </c>
      <c r="Y132" s="184"/>
      <c r="Z132" s="184">
        <v>0.2</v>
      </c>
      <c r="AA132" s="184"/>
      <c r="AB132" s="184">
        <v>1.6</v>
      </c>
      <c r="AC132" s="184">
        <v>2.88</v>
      </c>
      <c r="AD132" s="184">
        <v>7.61</v>
      </c>
    </row>
    <row r="133" ht="20" customHeight="1" spans="1:30">
      <c r="A133" s="70" t="s">
        <v>340</v>
      </c>
      <c r="B133" s="184">
        <v>74.32253</v>
      </c>
      <c r="C133" s="184">
        <v>22.42253</v>
      </c>
      <c r="D133" s="184"/>
      <c r="E133" s="184"/>
      <c r="F133" s="184"/>
      <c r="G133" s="184">
        <v>4.5</v>
      </c>
      <c r="H133" s="184">
        <v>3.6</v>
      </c>
      <c r="I133" s="184">
        <v>1.8</v>
      </c>
      <c r="J133" s="184"/>
      <c r="K133" s="184"/>
      <c r="L133" s="184"/>
      <c r="M133" s="184">
        <v>2.14253</v>
      </c>
      <c r="N133" s="184"/>
      <c r="O133" s="184">
        <v>10.38</v>
      </c>
      <c r="P133" s="184">
        <v>1.7</v>
      </c>
      <c r="Q133" s="184"/>
      <c r="R133" s="184">
        <v>0</v>
      </c>
      <c r="S133" s="184"/>
      <c r="T133" s="184"/>
      <c r="U133" s="184"/>
      <c r="V133" s="184">
        <v>0</v>
      </c>
      <c r="W133" s="184"/>
      <c r="X133" s="184"/>
      <c r="Y133" s="184"/>
      <c r="Z133" s="184">
        <v>3.4</v>
      </c>
      <c r="AA133" s="184"/>
      <c r="AB133" s="184">
        <v>5.1</v>
      </c>
      <c r="AC133" s="184">
        <v>4.2</v>
      </c>
      <c r="AD133" s="184">
        <v>37.5</v>
      </c>
    </row>
    <row r="134" ht="20" customHeight="1" spans="1:30">
      <c r="A134" s="70" t="s">
        <v>343</v>
      </c>
      <c r="B134" s="184">
        <v>62.513976</v>
      </c>
      <c r="C134" s="184">
        <v>17.713976</v>
      </c>
      <c r="D134" s="184">
        <v>4.7</v>
      </c>
      <c r="E134" s="184">
        <v>2.7</v>
      </c>
      <c r="F134" s="184"/>
      <c r="G134" s="184">
        <v>1.6</v>
      </c>
      <c r="H134" s="184">
        <v>2</v>
      </c>
      <c r="I134" s="184">
        <v>2.6</v>
      </c>
      <c r="J134" s="184"/>
      <c r="K134" s="184">
        <v>3.6</v>
      </c>
      <c r="L134" s="184"/>
      <c r="M134" s="184">
        <v>0.513976</v>
      </c>
      <c r="N134" s="184"/>
      <c r="O134" s="184"/>
      <c r="P134" s="184">
        <v>2.6</v>
      </c>
      <c r="Q134" s="184">
        <v>0.9</v>
      </c>
      <c r="R134" s="184">
        <v>0</v>
      </c>
      <c r="S134" s="184"/>
      <c r="T134" s="184"/>
      <c r="U134" s="184"/>
      <c r="V134" s="184">
        <v>1</v>
      </c>
      <c r="W134" s="184">
        <v>1</v>
      </c>
      <c r="X134" s="184"/>
      <c r="Y134" s="184"/>
      <c r="Z134" s="184"/>
      <c r="AA134" s="184"/>
      <c r="AB134" s="184"/>
      <c r="AC134" s="184">
        <v>7.37</v>
      </c>
      <c r="AD134" s="184">
        <v>32.93</v>
      </c>
    </row>
    <row r="135" ht="20" customHeight="1" spans="1:30">
      <c r="A135" s="70" t="s">
        <v>350</v>
      </c>
      <c r="B135" s="184">
        <v>134.72223</v>
      </c>
      <c r="C135" s="184">
        <v>79.32223</v>
      </c>
      <c r="D135" s="184">
        <v>10</v>
      </c>
      <c r="E135" s="184">
        <v>2</v>
      </c>
      <c r="F135" s="184"/>
      <c r="G135" s="184">
        <v>1</v>
      </c>
      <c r="H135" s="184">
        <v>7</v>
      </c>
      <c r="I135" s="184">
        <v>6</v>
      </c>
      <c r="J135" s="184">
        <v>6</v>
      </c>
      <c r="K135" s="184">
        <v>5</v>
      </c>
      <c r="L135" s="184"/>
      <c r="M135" s="184">
        <v>3.96223</v>
      </c>
      <c r="N135" s="184">
        <v>20</v>
      </c>
      <c r="O135" s="184">
        <v>18.36</v>
      </c>
      <c r="P135" s="184">
        <v>1.8</v>
      </c>
      <c r="Q135" s="184">
        <v>2</v>
      </c>
      <c r="R135" s="184">
        <v>0</v>
      </c>
      <c r="S135" s="184"/>
      <c r="T135" s="184"/>
      <c r="U135" s="184"/>
      <c r="V135" s="184">
        <v>8</v>
      </c>
      <c r="W135" s="184"/>
      <c r="X135" s="184">
        <v>6</v>
      </c>
      <c r="Y135" s="184">
        <v>2</v>
      </c>
      <c r="Z135" s="184">
        <v>2.2</v>
      </c>
      <c r="AA135" s="184"/>
      <c r="AB135" s="184">
        <v>2.2</v>
      </c>
      <c r="AC135" s="184">
        <v>4.8</v>
      </c>
      <c r="AD135" s="184">
        <v>34.4</v>
      </c>
    </row>
    <row r="136" ht="20" customHeight="1" spans="1:30">
      <c r="A136" s="70" t="s">
        <v>352</v>
      </c>
      <c r="B136" s="184">
        <v>15.109188</v>
      </c>
      <c r="C136" s="184">
        <v>6.849188</v>
      </c>
      <c r="D136" s="184">
        <v>0.46</v>
      </c>
      <c r="E136" s="184">
        <v>0.3</v>
      </c>
      <c r="F136" s="184"/>
      <c r="G136" s="184"/>
      <c r="H136" s="184"/>
      <c r="I136" s="184">
        <v>1.26</v>
      </c>
      <c r="J136" s="184">
        <v>2.4</v>
      </c>
      <c r="K136" s="184"/>
      <c r="L136" s="184">
        <v>1.32</v>
      </c>
      <c r="M136" s="184">
        <v>0.389188</v>
      </c>
      <c r="N136" s="184"/>
      <c r="O136" s="184">
        <v>0.72</v>
      </c>
      <c r="P136" s="184"/>
      <c r="Q136" s="184"/>
      <c r="R136" s="184">
        <v>0</v>
      </c>
      <c r="S136" s="184"/>
      <c r="T136" s="184"/>
      <c r="U136" s="184"/>
      <c r="V136" s="184">
        <v>3.52</v>
      </c>
      <c r="W136" s="184"/>
      <c r="X136" s="184">
        <v>1.92</v>
      </c>
      <c r="Y136" s="184">
        <v>1.6</v>
      </c>
      <c r="Z136" s="184"/>
      <c r="AA136" s="184"/>
      <c r="AB136" s="184"/>
      <c r="AC136" s="184">
        <v>0.1</v>
      </c>
      <c r="AD136" s="184">
        <v>4.64</v>
      </c>
    </row>
    <row r="137" ht="20" customHeight="1" spans="1:30">
      <c r="A137" s="70" t="s">
        <v>354</v>
      </c>
      <c r="B137" s="184">
        <v>335.965794</v>
      </c>
      <c r="C137" s="184">
        <v>165.565794</v>
      </c>
      <c r="D137" s="184">
        <v>31</v>
      </c>
      <c r="E137" s="184">
        <v>15</v>
      </c>
      <c r="F137" s="184"/>
      <c r="G137" s="184">
        <v>3</v>
      </c>
      <c r="H137" s="184">
        <v>15</v>
      </c>
      <c r="I137" s="184">
        <v>5</v>
      </c>
      <c r="J137" s="184">
        <v>15</v>
      </c>
      <c r="K137" s="184">
        <v>28</v>
      </c>
      <c r="L137" s="184"/>
      <c r="M137" s="184">
        <v>9.405794</v>
      </c>
      <c r="N137" s="184"/>
      <c r="O137" s="184">
        <v>44.16</v>
      </c>
      <c r="P137" s="184">
        <v>19</v>
      </c>
      <c r="Q137" s="184"/>
      <c r="R137" s="184">
        <v>0</v>
      </c>
      <c r="S137" s="184"/>
      <c r="T137" s="184"/>
      <c r="U137" s="184"/>
      <c r="V137" s="184">
        <v>5</v>
      </c>
      <c r="W137" s="184"/>
      <c r="X137" s="184">
        <v>5</v>
      </c>
      <c r="Y137" s="184"/>
      <c r="Z137" s="184">
        <v>25</v>
      </c>
      <c r="AA137" s="184"/>
      <c r="AB137" s="184">
        <v>20</v>
      </c>
      <c r="AC137" s="184">
        <v>7</v>
      </c>
      <c r="AD137" s="184">
        <v>94.4</v>
      </c>
    </row>
    <row r="138" ht="20" customHeight="1" spans="1:30">
      <c r="A138" s="70" t="s">
        <v>356</v>
      </c>
      <c r="B138" s="184">
        <v>18.99887</v>
      </c>
      <c r="C138" s="184">
        <v>10.49887</v>
      </c>
      <c r="D138" s="184">
        <v>3</v>
      </c>
      <c r="E138" s="184"/>
      <c r="F138" s="184"/>
      <c r="G138" s="184"/>
      <c r="H138" s="184"/>
      <c r="I138" s="184">
        <v>0.5</v>
      </c>
      <c r="J138" s="184"/>
      <c r="K138" s="184">
        <v>2</v>
      </c>
      <c r="L138" s="184"/>
      <c r="M138" s="184">
        <v>0.53887</v>
      </c>
      <c r="N138" s="184"/>
      <c r="O138" s="184">
        <v>4.46</v>
      </c>
      <c r="P138" s="184"/>
      <c r="Q138" s="184">
        <v>1.1</v>
      </c>
      <c r="R138" s="184">
        <v>0</v>
      </c>
      <c r="S138" s="184"/>
      <c r="T138" s="184"/>
      <c r="U138" s="184"/>
      <c r="V138" s="184">
        <v>0</v>
      </c>
      <c r="W138" s="184"/>
      <c r="X138" s="184"/>
      <c r="Y138" s="184"/>
      <c r="Z138" s="184"/>
      <c r="AA138" s="184"/>
      <c r="AB138" s="184">
        <v>2.2</v>
      </c>
      <c r="AC138" s="184"/>
      <c r="AD138" s="184">
        <v>5.2</v>
      </c>
    </row>
    <row r="139" ht="20" customHeight="1" spans="1:30">
      <c r="A139" s="70" t="s">
        <v>358</v>
      </c>
      <c r="B139" s="184">
        <v>16.807262</v>
      </c>
      <c r="C139" s="184">
        <v>12.107262</v>
      </c>
      <c r="D139" s="184">
        <v>4.5</v>
      </c>
      <c r="E139" s="184">
        <v>2.5</v>
      </c>
      <c r="F139" s="184"/>
      <c r="G139" s="184">
        <v>0.5</v>
      </c>
      <c r="H139" s="184">
        <v>0.5</v>
      </c>
      <c r="I139" s="184">
        <v>0.5</v>
      </c>
      <c r="J139" s="184"/>
      <c r="K139" s="184">
        <v>3</v>
      </c>
      <c r="L139" s="184"/>
      <c r="M139" s="184">
        <v>0.607262</v>
      </c>
      <c r="N139" s="184"/>
      <c r="O139" s="184"/>
      <c r="P139" s="184">
        <v>1</v>
      </c>
      <c r="Q139" s="184">
        <v>1</v>
      </c>
      <c r="R139" s="184">
        <v>0</v>
      </c>
      <c r="S139" s="184"/>
      <c r="T139" s="184"/>
      <c r="U139" s="184"/>
      <c r="V139" s="184">
        <v>0</v>
      </c>
      <c r="W139" s="184"/>
      <c r="X139" s="184"/>
      <c r="Y139" s="184"/>
      <c r="Z139" s="184"/>
      <c r="AA139" s="184"/>
      <c r="AB139" s="184"/>
      <c r="AC139" s="184"/>
      <c r="AD139" s="184">
        <v>2.7</v>
      </c>
    </row>
    <row r="140" ht="20" customHeight="1" spans="1:30">
      <c r="A140" s="70" t="s">
        <v>360</v>
      </c>
      <c r="B140" s="184">
        <v>60.02375</v>
      </c>
      <c r="C140" s="184">
        <v>19.19375</v>
      </c>
      <c r="D140" s="184">
        <v>5.13</v>
      </c>
      <c r="E140" s="184">
        <v>0.81</v>
      </c>
      <c r="F140" s="184"/>
      <c r="G140" s="184">
        <v>0.36</v>
      </c>
      <c r="H140" s="184">
        <v>2.16</v>
      </c>
      <c r="I140" s="184">
        <v>0.36</v>
      </c>
      <c r="J140" s="184"/>
      <c r="K140" s="184">
        <v>8.55</v>
      </c>
      <c r="L140" s="184"/>
      <c r="M140" s="184">
        <v>1.82375</v>
      </c>
      <c r="N140" s="184"/>
      <c r="O140" s="184"/>
      <c r="P140" s="184"/>
      <c r="Q140" s="184">
        <v>1.26</v>
      </c>
      <c r="R140" s="184">
        <v>0</v>
      </c>
      <c r="S140" s="184"/>
      <c r="T140" s="184"/>
      <c r="U140" s="184"/>
      <c r="V140" s="184">
        <v>5.13</v>
      </c>
      <c r="W140" s="184"/>
      <c r="X140" s="184">
        <v>5.13</v>
      </c>
      <c r="Y140" s="184"/>
      <c r="Z140" s="184">
        <v>0.54</v>
      </c>
      <c r="AA140" s="184"/>
      <c r="AB140" s="184">
        <v>2.52</v>
      </c>
      <c r="AC140" s="184">
        <v>1.71</v>
      </c>
      <c r="AD140" s="184">
        <v>29.67</v>
      </c>
    </row>
    <row r="141" ht="20" customHeight="1" spans="1:30">
      <c r="A141" s="70" t="s">
        <v>362</v>
      </c>
      <c r="B141" s="184">
        <v>57.990911</v>
      </c>
      <c r="C141" s="184">
        <v>22.800911</v>
      </c>
      <c r="D141" s="184">
        <v>4.65</v>
      </c>
      <c r="E141" s="184">
        <v>1.62</v>
      </c>
      <c r="F141" s="184"/>
      <c r="G141" s="184">
        <v>0.54</v>
      </c>
      <c r="H141" s="184">
        <v>2.07</v>
      </c>
      <c r="I141" s="184">
        <v>3.78</v>
      </c>
      <c r="J141" s="184"/>
      <c r="K141" s="184">
        <v>8.55</v>
      </c>
      <c r="L141" s="184"/>
      <c r="M141" s="184">
        <v>1.590911</v>
      </c>
      <c r="N141" s="184"/>
      <c r="O141" s="184"/>
      <c r="P141" s="184">
        <v>0.54</v>
      </c>
      <c r="Q141" s="184">
        <v>2.07</v>
      </c>
      <c r="R141" s="184">
        <v>0</v>
      </c>
      <c r="S141" s="184"/>
      <c r="T141" s="184"/>
      <c r="U141" s="184"/>
      <c r="V141" s="184">
        <v>6.84</v>
      </c>
      <c r="W141" s="184"/>
      <c r="X141" s="184">
        <v>6.84</v>
      </c>
      <c r="Y141" s="184"/>
      <c r="Z141" s="184">
        <v>1.26</v>
      </c>
      <c r="AA141" s="184"/>
      <c r="AB141" s="184">
        <v>1.89</v>
      </c>
      <c r="AC141" s="184">
        <v>0.81</v>
      </c>
      <c r="AD141" s="184">
        <v>21.78</v>
      </c>
    </row>
    <row r="142" ht="20" customHeight="1" spans="1:30">
      <c r="A142" s="70" t="s">
        <v>364</v>
      </c>
      <c r="B142" s="184">
        <v>24.973</v>
      </c>
      <c r="C142" s="184">
        <v>12.493</v>
      </c>
      <c r="D142" s="184">
        <v>6.92</v>
      </c>
      <c r="E142" s="184">
        <v>3.8</v>
      </c>
      <c r="F142" s="184"/>
      <c r="G142" s="184"/>
      <c r="H142" s="184">
        <v>0.4</v>
      </c>
      <c r="I142" s="184">
        <v>0.6</v>
      </c>
      <c r="J142" s="184"/>
      <c r="K142" s="184"/>
      <c r="L142" s="184"/>
      <c r="M142" s="184">
        <v>0.773</v>
      </c>
      <c r="N142" s="184"/>
      <c r="O142" s="184"/>
      <c r="P142" s="184"/>
      <c r="Q142" s="184"/>
      <c r="R142" s="184">
        <v>0</v>
      </c>
      <c r="S142" s="184"/>
      <c r="T142" s="184"/>
      <c r="U142" s="184"/>
      <c r="V142" s="184">
        <v>4.8</v>
      </c>
      <c r="W142" s="184"/>
      <c r="X142" s="184">
        <v>4.8</v>
      </c>
      <c r="Y142" s="184"/>
      <c r="Z142" s="184">
        <v>1.1</v>
      </c>
      <c r="AA142" s="184"/>
      <c r="AB142" s="184">
        <v>0.6</v>
      </c>
      <c r="AC142" s="184">
        <v>0.5</v>
      </c>
      <c r="AD142" s="184">
        <v>5.48</v>
      </c>
    </row>
    <row r="143" ht="20" customHeight="1" spans="1:30">
      <c r="A143" s="70" t="s">
        <v>366</v>
      </c>
      <c r="B143" s="184">
        <v>224.216857</v>
      </c>
      <c r="C143" s="184">
        <v>100.694057</v>
      </c>
      <c r="D143" s="184">
        <v>17.0272</v>
      </c>
      <c r="E143" s="184">
        <v>8</v>
      </c>
      <c r="F143" s="184"/>
      <c r="G143" s="184">
        <v>0.95</v>
      </c>
      <c r="H143" s="184">
        <v>6.2</v>
      </c>
      <c r="I143" s="184">
        <v>5.7</v>
      </c>
      <c r="J143" s="184"/>
      <c r="K143" s="184">
        <v>15</v>
      </c>
      <c r="L143" s="184"/>
      <c r="M143" s="184">
        <v>20.554057</v>
      </c>
      <c r="N143" s="184"/>
      <c r="O143" s="184">
        <v>27.2628</v>
      </c>
      <c r="P143" s="184">
        <v>0.9</v>
      </c>
      <c r="Q143" s="184">
        <v>3.8</v>
      </c>
      <c r="R143" s="184">
        <v>6</v>
      </c>
      <c r="S143" s="184"/>
      <c r="T143" s="184">
        <v>6</v>
      </c>
      <c r="U143" s="184"/>
      <c r="V143" s="184">
        <v>0</v>
      </c>
      <c r="W143" s="184"/>
      <c r="X143" s="184"/>
      <c r="Y143" s="184"/>
      <c r="Z143" s="184">
        <v>4</v>
      </c>
      <c r="AA143" s="184"/>
      <c r="AB143" s="184">
        <v>6.6</v>
      </c>
      <c r="AC143" s="184">
        <v>8</v>
      </c>
      <c r="AD143" s="184">
        <v>94.2228</v>
      </c>
    </row>
    <row r="144" ht="20" customHeight="1" spans="1:30">
      <c r="A144" s="70" t="s">
        <v>368</v>
      </c>
      <c r="B144" s="184">
        <v>148.573581</v>
      </c>
      <c r="C144" s="184">
        <v>64.173581</v>
      </c>
      <c r="D144" s="184">
        <v>11.8</v>
      </c>
      <c r="E144" s="184"/>
      <c r="F144" s="184"/>
      <c r="G144" s="184">
        <v>2</v>
      </c>
      <c r="H144" s="184">
        <v>12</v>
      </c>
      <c r="I144" s="184">
        <v>4</v>
      </c>
      <c r="J144" s="184"/>
      <c r="K144" s="184">
        <v>12</v>
      </c>
      <c r="L144" s="184"/>
      <c r="M144" s="184">
        <v>4.073581</v>
      </c>
      <c r="N144" s="184"/>
      <c r="O144" s="184">
        <v>18.3</v>
      </c>
      <c r="P144" s="184">
        <v>3</v>
      </c>
      <c r="Q144" s="184">
        <v>1</v>
      </c>
      <c r="R144" s="184">
        <v>0</v>
      </c>
      <c r="S144" s="184"/>
      <c r="T144" s="184"/>
      <c r="U144" s="184"/>
      <c r="V144" s="184">
        <v>8</v>
      </c>
      <c r="W144" s="184"/>
      <c r="X144" s="184">
        <v>8</v>
      </c>
      <c r="Y144" s="184"/>
      <c r="Z144" s="184">
        <v>2.5</v>
      </c>
      <c r="AA144" s="184"/>
      <c r="AB144" s="184">
        <v>10.5</v>
      </c>
      <c r="AC144" s="184">
        <v>22</v>
      </c>
      <c r="AD144" s="184">
        <v>37.4</v>
      </c>
    </row>
    <row r="145" ht="20" customHeight="1" spans="1:30">
      <c r="A145" s="70" t="s">
        <v>370</v>
      </c>
      <c r="B145" s="184">
        <v>40.94792</v>
      </c>
      <c r="C145" s="184">
        <v>15.94792</v>
      </c>
      <c r="D145" s="184">
        <v>10</v>
      </c>
      <c r="E145" s="184">
        <v>1</v>
      </c>
      <c r="F145" s="184"/>
      <c r="G145" s="184">
        <v>1</v>
      </c>
      <c r="H145" s="184">
        <v>1</v>
      </c>
      <c r="I145" s="184"/>
      <c r="J145" s="184"/>
      <c r="K145" s="184">
        <v>2</v>
      </c>
      <c r="L145" s="184"/>
      <c r="M145" s="184">
        <v>0.94792</v>
      </c>
      <c r="N145" s="184"/>
      <c r="O145" s="184"/>
      <c r="P145" s="184"/>
      <c r="Q145" s="184">
        <v>1</v>
      </c>
      <c r="R145" s="184">
        <v>0</v>
      </c>
      <c r="S145" s="184"/>
      <c r="T145" s="184"/>
      <c r="U145" s="184"/>
      <c r="V145" s="184">
        <v>0</v>
      </c>
      <c r="W145" s="184"/>
      <c r="X145" s="184"/>
      <c r="Y145" s="184"/>
      <c r="Z145" s="184">
        <v>2</v>
      </c>
      <c r="AA145" s="184"/>
      <c r="AB145" s="184">
        <v>8</v>
      </c>
      <c r="AC145" s="184">
        <v>1</v>
      </c>
      <c r="AD145" s="184">
        <v>13</v>
      </c>
    </row>
    <row r="146" ht="20" customHeight="1" spans="1:30">
      <c r="A146" s="70" t="s">
        <v>372</v>
      </c>
      <c r="B146" s="184">
        <v>44.958025</v>
      </c>
      <c r="C146" s="184">
        <v>27.838025</v>
      </c>
      <c r="D146" s="184">
        <v>25</v>
      </c>
      <c r="E146" s="184">
        <v>1.5</v>
      </c>
      <c r="F146" s="184"/>
      <c r="G146" s="184"/>
      <c r="H146" s="184">
        <v>0.38</v>
      </c>
      <c r="I146" s="184"/>
      <c r="J146" s="184"/>
      <c r="K146" s="184"/>
      <c r="L146" s="184"/>
      <c r="M146" s="184">
        <v>0.958025</v>
      </c>
      <c r="N146" s="184"/>
      <c r="O146" s="184"/>
      <c r="P146" s="184"/>
      <c r="Q146" s="184"/>
      <c r="R146" s="184">
        <v>0</v>
      </c>
      <c r="S146" s="184"/>
      <c r="T146" s="184"/>
      <c r="U146" s="184"/>
      <c r="V146" s="184">
        <v>0</v>
      </c>
      <c r="W146" s="184"/>
      <c r="X146" s="184"/>
      <c r="Y146" s="184"/>
      <c r="Z146" s="184">
        <v>3</v>
      </c>
      <c r="AA146" s="184"/>
      <c r="AB146" s="184"/>
      <c r="AC146" s="184"/>
      <c r="AD146" s="184">
        <v>14.12</v>
      </c>
    </row>
    <row r="147" ht="20" customHeight="1" spans="1:30">
      <c r="A147" s="70" t="s">
        <v>374</v>
      </c>
      <c r="B147" s="184">
        <v>24.662165</v>
      </c>
      <c r="C147" s="184">
        <v>12.632165</v>
      </c>
      <c r="D147" s="184">
        <v>5</v>
      </c>
      <c r="E147" s="184"/>
      <c r="F147" s="184"/>
      <c r="G147" s="184">
        <v>0.9</v>
      </c>
      <c r="H147" s="184">
        <v>1.5</v>
      </c>
      <c r="I147" s="184"/>
      <c r="J147" s="184"/>
      <c r="K147" s="184">
        <v>4.57</v>
      </c>
      <c r="L147" s="184"/>
      <c r="M147" s="184">
        <v>0.662165</v>
      </c>
      <c r="N147" s="184"/>
      <c r="O147" s="184"/>
      <c r="P147" s="184"/>
      <c r="Q147" s="184"/>
      <c r="R147" s="184">
        <v>0</v>
      </c>
      <c r="S147" s="184"/>
      <c r="T147" s="184"/>
      <c r="U147" s="184"/>
      <c r="V147" s="184">
        <v>0</v>
      </c>
      <c r="W147" s="184"/>
      <c r="X147" s="184"/>
      <c r="Y147" s="184"/>
      <c r="Z147" s="184"/>
      <c r="AA147" s="184"/>
      <c r="AB147" s="184"/>
      <c r="AC147" s="184"/>
      <c r="AD147" s="184">
        <v>12.03</v>
      </c>
    </row>
    <row r="148" ht="20" customHeight="1" spans="1:30">
      <c r="A148" s="70" t="s">
        <v>376</v>
      </c>
      <c r="B148" s="184">
        <v>28.973579</v>
      </c>
      <c r="C148" s="184">
        <v>11.863579</v>
      </c>
      <c r="D148" s="184">
        <v>4.19</v>
      </c>
      <c r="E148" s="184"/>
      <c r="F148" s="184"/>
      <c r="G148" s="184">
        <v>0.9</v>
      </c>
      <c r="H148" s="184">
        <v>2</v>
      </c>
      <c r="I148" s="184"/>
      <c r="J148" s="184"/>
      <c r="K148" s="184">
        <v>4</v>
      </c>
      <c r="L148" s="184"/>
      <c r="M148" s="184">
        <v>0.773579</v>
      </c>
      <c r="N148" s="184"/>
      <c r="O148" s="184"/>
      <c r="P148" s="184"/>
      <c r="Q148" s="184"/>
      <c r="R148" s="184">
        <v>0</v>
      </c>
      <c r="S148" s="184"/>
      <c r="T148" s="184"/>
      <c r="U148" s="184"/>
      <c r="V148" s="184">
        <v>0</v>
      </c>
      <c r="W148" s="184"/>
      <c r="X148" s="184"/>
      <c r="Y148" s="184"/>
      <c r="Z148" s="184">
        <v>0.8</v>
      </c>
      <c r="AA148" s="184"/>
      <c r="AB148" s="184">
        <v>3.5</v>
      </c>
      <c r="AC148" s="184"/>
      <c r="AD148" s="184">
        <v>12.81</v>
      </c>
    </row>
    <row r="149" ht="20" customHeight="1" spans="1:30">
      <c r="A149" s="70" t="s">
        <v>377</v>
      </c>
      <c r="B149" s="184">
        <v>28.91024</v>
      </c>
      <c r="C149" s="184">
        <v>11.59024</v>
      </c>
      <c r="D149" s="184">
        <v>4.7</v>
      </c>
      <c r="E149" s="184"/>
      <c r="F149" s="184"/>
      <c r="G149" s="184"/>
      <c r="H149" s="184">
        <v>2.38</v>
      </c>
      <c r="I149" s="184"/>
      <c r="J149" s="184"/>
      <c r="K149" s="184">
        <v>3.8</v>
      </c>
      <c r="L149" s="184"/>
      <c r="M149" s="184">
        <v>0.71024</v>
      </c>
      <c r="N149" s="184"/>
      <c r="O149" s="184"/>
      <c r="P149" s="184"/>
      <c r="Q149" s="184"/>
      <c r="R149" s="184">
        <v>0</v>
      </c>
      <c r="S149" s="184"/>
      <c r="T149" s="184"/>
      <c r="U149" s="184"/>
      <c r="V149" s="184">
        <v>0</v>
      </c>
      <c r="W149" s="184"/>
      <c r="X149" s="184"/>
      <c r="Y149" s="184"/>
      <c r="Z149" s="184">
        <v>0.8</v>
      </c>
      <c r="AA149" s="184"/>
      <c r="AB149" s="184">
        <v>4.7</v>
      </c>
      <c r="AC149" s="184"/>
      <c r="AD149" s="184">
        <v>11.82</v>
      </c>
    </row>
    <row r="150" ht="20" customHeight="1" spans="1:30">
      <c r="A150" s="70" t="s">
        <v>378</v>
      </c>
      <c r="B150" s="184">
        <v>30.866664</v>
      </c>
      <c r="C150" s="184">
        <v>21.116664</v>
      </c>
      <c r="D150" s="184">
        <v>6.19</v>
      </c>
      <c r="E150" s="184"/>
      <c r="F150" s="184"/>
      <c r="G150" s="184">
        <v>0.3</v>
      </c>
      <c r="H150" s="184">
        <v>4</v>
      </c>
      <c r="I150" s="184">
        <v>0.26</v>
      </c>
      <c r="J150" s="184"/>
      <c r="K150" s="184">
        <v>7.5</v>
      </c>
      <c r="L150" s="184"/>
      <c r="M150" s="184">
        <v>2.866664</v>
      </c>
      <c r="N150" s="184"/>
      <c r="O150" s="184"/>
      <c r="P150" s="184"/>
      <c r="Q150" s="184"/>
      <c r="R150" s="184">
        <v>0</v>
      </c>
      <c r="S150" s="184"/>
      <c r="T150" s="184"/>
      <c r="U150" s="184"/>
      <c r="V150" s="184">
        <v>0</v>
      </c>
      <c r="W150" s="184"/>
      <c r="X150" s="184"/>
      <c r="Y150" s="184"/>
      <c r="Z150" s="184"/>
      <c r="AA150" s="184"/>
      <c r="AB150" s="184"/>
      <c r="AC150" s="184"/>
      <c r="AD150" s="184">
        <v>9.75</v>
      </c>
    </row>
    <row r="151" ht="20" customHeight="1" spans="1:30">
      <c r="A151" s="70" t="s">
        <v>379</v>
      </c>
      <c r="B151" s="184">
        <v>389.480903</v>
      </c>
      <c r="C151" s="184">
        <v>182.330903</v>
      </c>
      <c r="D151" s="184">
        <v>32.4</v>
      </c>
      <c r="E151" s="184">
        <v>1.5</v>
      </c>
      <c r="F151" s="184"/>
      <c r="G151" s="184">
        <v>4</v>
      </c>
      <c r="H151" s="184">
        <v>23</v>
      </c>
      <c r="I151" s="184">
        <v>15</v>
      </c>
      <c r="J151" s="184">
        <v>24</v>
      </c>
      <c r="K151" s="184">
        <v>25.75</v>
      </c>
      <c r="L151" s="184"/>
      <c r="M151" s="184">
        <v>11.860903</v>
      </c>
      <c r="N151" s="184"/>
      <c r="O151" s="184">
        <v>44.82</v>
      </c>
      <c r="P151" s="184">
        <v>1.5</v>
      </c>
      <c r="Q151" s="184"/>
      <c r="R151" s="184">
        <v>0</v>
      </c>
      <c r="S151" s="184"/>
      <c r="T151" s="184"/>
      <c r="U151" s="184"/>
      <c r="V151" s="184">
        <v>50</v>
      </c>
      <c r="W151" s="184"/>
      <c r="X151" s="184">
        <v>50</v>
      </c>
      <c r="Y151" s="184"/>
      <c r="Z151" s="184">
        <v>7.6</v>
      </c>
      <c r="AA151" s="184"/>
      <c r="AB151" s="184">
        <v>19.8</v>
      </c>
      <c r="AC151" s="184">
        <v>2</v>
      </c>
      <c r="AD151" s="184">
        <v>126.25</v>
      </c>
    </row>
    <row r="152" ht="20" customHeight="1" spans="1:30">
      <c r="A152" s="70" t="s">
        <v>381</v>
      </c>
      <c r="B152" s="184">
        <v>27.254549</v>
      </c>
      <c r="C152" s="184">
        <v>11.744549</v>
      </c>
      <c r="D152" s="184">
        <v>6.39</v>
      </c>
      <c r="E152" s="184">
        <v>1</v>
      </c>
      <c r="F152" s="184"/>
      <c r="G152" s="184"/>
      <c r="H152" s="184"/>
      <c r="I152" s="184">
        <v>0.2</v>
      </c>
      <c r="J152" s="184"/>
      <c r="K152" s="184">
        <v>2.9</v>
      </c>
      <c r="L152" s="184"/>
      <c r="M152" s="184">
        <v>1.254549</v>
      </c>
      <c r="N152" s="184"/>
      <c r="O152" s="184"/>
      <c r="P152" s="184"/>
      <c r="Q152" s="184"/>
      <c r="R152" s="184">
        <v>0</v>
      </c>
      <c r="S152" s="184"/>
      <c r="T152" s="184"/>
      <c r="U152" s="184"/>
      <c r="V152" s="184">
        <v>4.9</v>
      </c>
      <c r="W152" s="184"/>
      <c r="X152" s="184">
        <v>2</v>
      </c>
      <c r="Y152" s="184">
        <v>2.9</v>
      </c>
      <c r="Z152" s="184"/>
      <c r="AA152" s="184"/>
      <c r="AB152" s="184"/>
      <c r="AC152" s="184"/>
      <c r="AD152" s="184">
        <v>10.61</v>
      </c>
    </row>
    <row r="153" ht="20" customHeight="1" spans="1:30">
      <c r="A153" s="70" t="s">
        <v>383</v>
      </c>
      <c r="B153" s="184">
        <v>27.340842</v>
      </c>
      <c r="C153" s="184">
        <v>11.230842</v>
      </c>
      <c r="D153" s="184">
        <v>5.99</v>
      </c>
      <c r="E153" s="184">
        <v>1</v>
      </c>
      <c r="F153" s="184"/>
      <c r="G153" s="184"/>
      <c r="H153" s="184"/>
      <c r="I153" s="184">
        <v>0.2</v>
      </c>
      <c r="J153" s="184"/>
      <c r="K153" s="184">
        <v>2.9</v>
      </c>
      <c r="L153" s="184"/>
      <c r="M153" s="184">
        <v>1.140842</v>
      </c>
      <c r="N153" s="184"/>
      <c r="O153" s="184"/>
      <c r="P153" s="184"/>
      <c r="Q153" s="184"/>
      <c r="R153" s="184">
        <v>0</v>
      </c>
      <c r="S153" s="184"/>
      <c r="T153" s="184"/>
      <c r="U153" s="184"/>
      <c r="V153" s="184">
        <v>4.9</v>
      </c>
      <c r="W153" s="184"/>
      <c r="X153" s="184">
        <v>2</v>
      </c>
      <c r="Y153" s="184">
        <v>2.9</v>
      </c>
      <c r="Z153" s="184"/>
      <c r="AA153" s="184"/>
      <c r="AB153" s="184">
        <v>2.2</v>
      </c>
      <c r="AC153" s="184"/>
      <c r="AD153" s="184">
        <v>9.01</v>
      </c>
    </row>
    <row r="154" ht="20" customHeight="1" spans="1:30">
      <c r="A154" s="70" t="s">
        <v>385</v>
      </c>
      <c r="B154" s="184">
        <v>24.645558</v>
      </c>
      <c r="C154" s="184">
        <v>16.005558</v>
      </c>
      <c r="D154" s="184">
        <v>9.26</v>
      </c>
      <c r="E154" s="184"/>
      <c r="F154" s="184">
        <v>0.5</v>
      </c>
      <c r="G154" s="184">
        <v>0.3</v>
      </c>
      <c r="H154" s="184">
        <v>2</v>
      </c>
      <c r="I154" s="184">
        <v>2</v>
      </c>
      <c r="J154" s="184"/>
      <c r="K154" s="184">
        <v>1.5</v>
      </c>
      <c r="L154" s="184"/>
      <c r="M154" s="184">
        <v>0.445558</v>
      </c>
      <c r="N154" s="184"/>
      <c r="O154" s="184"/>
      <c r="P154" s="184"/>
      <c r="Q154" s="184"/>
      <c r="R154" s="184">
        <v>0</v>
      </c>
      <c r="S154" s="184"/>
      <c r="T154" s="184"/>
      <c r="U154" s="184"/>
      <c r="V154" s="184">
        <v>0</v>
      </c>
      <c r="W154" s="184"/>
      <c r="X154" s="184"/>
      <c r="Y154" s="184"/>
      <c r="Z154" s="184">
        <v>0.2</v>
      </c>
      <c r="AA154" s="184"/>
      <c r="AB154" s="184">
        <v>1.5</v>
      </c>
      <c r="AC154" s="184"/>
      <c r="AD154" s="184">
        <v>6.94</v>
      </c>
    </row>
    <row r="155" ht="20" customHeight="1" spans="1:30">
      <c r="A155" s="70" t="s">
        <v>387</v>
      </c>
      <c r="B155" s="184">
        <v>642.659453</v>
      </c>
      <c r="C155" s="184">
        <v>34.159453</v>
      </c>
      <c r="D155" s="184">
        <v>26.5</v>
      </c>
      <c r="E155" s="184"/>
      <c r="F155" s="184"/>
      <c r="G155" s="184"/>
      <c r="H155" s="184"/>
      <c r="I155" s="184"/>
      <c r="J155" s="184"/>
      <c r="K155" s="184">
        <v>1</v>
      </c>
      <c r="L155" s="184"/>
      <c r="M155" s="184">
        <v>1.979453</v>
      </c>
      <c r="N155" s="184"/>
      <c r="O155" s="184">
        <v>4.68</v>
      </c>
      <c r="P155" s="184">
        <v>2.1</v>
      </c>
      <c r="Q155" s="184">
        <v>10</v>
      </c>
      <c r="R155" s="184">
        <v>0</v>
      </c>
      <c r="S155" s="184"/>
      <c r="T155" s="184"/>
      <c r="U155" s="184"/>
      <c r="V155" s="184">
        <v>0</v>
      </c>
      <c r="W155" s="184"/>
      <c r="X155" s="184"/>
      <c r="Y155" s="184"/>
      <c r="Z155" s="184">
        <v>0.5</v>
      </c>
      <c r="AA155" s="184"/>
      <c r="AB155" s="184">
        <v>2.2</v>
      </c>
      <c r="AC155" s="184">
        <v>10</v>
      </c>
      <c r="AD155" s="184">
        <v>583.7</v>
      </c>
    </row>
    <row r="156" ht="20" customHeight="1" spans="1:30">
      <c r="A156" s="70" t="s">
        <v>389</v>
      </c>
      <c r="B156" s="184">
        <v>230.438109</v>
      </c>
      <c r="C156" s="184">
        <v>119.438109</v>
      </c>
      <c r="D156" s="184">
        <v>30</v>
      </c>
      <c r="E156" s="184">
        <v>5</v>
      </c>
      <c r="F156" s="184">
        <v>0.8</v>
      </c>
      <c r="G156" s="184">
        <v>2</v>
      </c>
      <c r="H156" s="184">
        <v>10</v>
      </c>
      <c r="I156" s="184">
        <v>5.2</v>
      </c>
      <c r="J156" s="184">
        <v>18</v>
      </c>
      <c r="K156" s="184">
        <v>20</v>
      </c>
      <c r="L156" s="184"/>
      <c r="M156" s="184">
        <v>6.178109</v>
      </c>
      <c r="N156" s="184"/>
      <c r="O156" s="184">
        <v>22.26</v>
      </c>
      <c r="P156" s="184">
        <v>3</v>
      </c>
      <c r="Q156" s="184">
        <v>5</v>
      </c>
      <c r="R156" s="184">
        <v>0</v>
      </c>
      <c r="S156" s="184"/>
      <c r="T156" s="184"/>
      <c r="U156" s="184"/>
      <c r="V156" s="184">
        <v>25.34</v>
      </c>
      <c r="W156" s="184"/>
      <c r="X156" s="184">
        <v>25.34</v>
      </c>
      <c r="Y156" s="184"/>
      <c r="Z156" s="184">
        <v>3</v>
      </c>
      <c r="AA156" s="184"/>
      <c r="AB156" s="184">
        <v>10</v>
      </c>
      <c r="AC156" s="184">
        <v>15</v>
      </c>
      <c r="AD156" s="184">
        <v>49.66</v>
      </c>
    </row>
    <row r="157" ht="20" customHeight="1" spans="1:30">
      <c r="A157" s="70" t="s">
        <v>393</v>
      </c>
      <c r="B157" s="184">
        <v>51.437029</v>
      </c>
      <c r="C157" s="184">
        <v>14.637029</v>
      </c>
      <c r="D157" s="184">
        <v>4</v>
      </c>
      <c r="E157" s="184">
        <v>1.5</v>
      </c>
      <c r="F157" s="184"/>
      <c r="G157" s="184"/>
      <c r="H157" s="184">
        <v>2.5</v>
      </c>
      <c r="I157" s="184"/>
      <c r="J157" s="184"/>
      <c r="K157" s="184">
        <v>4.7</v>
      </c>
      <c r="L157" s="184">
        <v>0.5</v>
      </c>
      <c r="M157" s="184">
        <v>1.437029</v>
      </c>
      <c r="N157" s="184"/>
      <c r="O157" s="184"/>
      <c r="P157" s="184">
        <v>0.3</v>
      </c>
      <c r="Q157" s="184"/>
      <c r="R157" s="184">
        <v>0</v>
      </c>
      <c r="S157" s="184"/>
      <c r="T157" s="184"/>
      <c r="U157" s="184"/>
      <c r="V157" s="184">
        <v>8.6</v>
      </c>
      <c r="W157" s="184">
        <v>1.5</v>
      </c>
      <c r="X157" s="184">
        <v>2.6</v>
      </c>
      <c r="Y157" s="184">
        <v>4.5</v>
      </c>
      <c r="Z157" s="184">
        <v>0.4</v>
      </c>
      <c r="AA157" s="184"/>
      <c r="AB157" s="184">
        <v>0.9</v>
      </c>
      <c r="AC157" s="184"/>
      <c r="AD157" s="184">
        <v>26.6</v>
      </c>
    </row>
    <row r="158" ht="20" customHeight="1" spans="1:30">
      <c r="A158" s="70" t="s">
        <v>395</v>
      </c>
      <c r="B158" s="184">
        <v>40</v>
      </c>
      <c r="C158" s="184">
        <v>10.25</v>
      </c>
      <c r="D158" s="184">
        <v>1.4</v>
      </c>
      <c r="E158" s="184"/>
      <c r="F158" s="184"/>
      <c r="G158" s="184">
        <v>0.9</v>
      </c>
      <c r="H158" s="184">
        <v>2.8</v>
      </c>
      <c r="I158" s="184">
        <v>3.25</v>
      </c>
      <c r="J158" s="184"/>
      <c r="K158" s="184">
        <v>1.9</v>
      </c>
      <c r="L158" s="184"/>
      <c r="M158" s="184"/>
      <c r="N158" s="184"/>
      <c r="O158" s="184"/>
      <c r="P158" s="184"/>
      <c r="Q158" s="184">
        <v>0.9</v>
      </c>
      <c r="R158" s="184">
        <v>0</v>
      </c>
      <c r="S158" s="184"/>
      <c r="T158" s="184"/>
      <c r="U158" s="184"/>
      <c r="V158" s="184">
        <v>0</v>
      </c>
      <c r="W158" s="184"/>
      <c r="X158" s="184"/>
      <c r="Y158" s="184"/>
      <c r="Z158" s="184"/>
      <c r="AA158" s="184"/>
      <c r="AB158" s="184"/>
      <c r="AC158" s="184">
        <v>1.9</v>
      </c>
      <c r="AD158" s="184">
        <v>26.95</v>
      </c>
    </row>
    <row r="159" ht="20" customHeight="1" spans="1:30">
      <c r="A159" s="70" t="s">
        <v>397</v>
      </c>
      <c r="B159" s="184">
        <v>160.11191</v>
      </c>
      <c r="C159" s="184">
        <v>110.71191</v>
      </c>
      <c r="D159" s="184">
        <v>30</v>
      </c>
      <c r="E159" s="184">
        <v>6</v>
      </c>
      <c r="F159" s="184"/>
      <c r="G159" s="184">
        <v>4</v>
      </c>
      <c r="H159" s="184">
        <v>12</v>
      </c>
      <c r="I159" s="184">
        <v>4</v>
      </c>
      <c r="J159" s="184">
        <v>3</v>
      </c>
      <c r="K159" s="184">
        <v>25</v>
      </c>
      <c r="L159" s="184"/>
      <c r="M159" s="184">
        <v>4.93191</v>
      </c>
      <c r="N159" s="184"/>
      <c r="O159" s="184">
        <v>21.78</v>
      </c>
      <c r="P159" s="184">
        <v>4.8</v>
      </c>
      <c r="Q159" s="184">
        <v>3</v>
      </c>
      <c r="R159" s="184">
        <v>0</v>
      </c>
      <c r="S159" s="184"/>
      <c r="T159" s="184"/>
      <c r="U159" s="184"/>
      <c r="V159" s="184">
        <v>6</v>
      </c>
      <c r="W159" s="184"/>
      <c r="X159" s="184">
        <v>3</v>
      </c>
      <c r="Y159" s="184">
        <v>3</v>
      </c>
      <c r="Z159" s="184">
        <v>3</v>
      </c>
      <c r="AA159" s="184"/>
      <c r="AB159" s="184">
        <v>12</v>
      </c>
      <c r="AC159" s="184">
        <v>3</v>
      </c>
      <c r="AD159" s="184">
        <v>17.6</v>
      </c>
    </row>
    <row r="160" ht="20" customHeight="1" spans="1:30">
      <c r="A160" s="70" t="s">
        <v>399</v>
      </c>
      <c r="B160" s="184">
        <v>106.249434</v>
      </c>
      <c r="C160" s="184">
        <v>32.829934</v>
      </c>
      <c r="D160" s="184">
        <v>3.6805</v>
      </c>
      <c r="E160" s="184">
        <v>0.5</v>
      </c>
      <c r="F160" s="184"/>
      <c r="G160" s="184">
        <v>1.3</v>
      </c>
      <c r="H160" s="184">
        <v>13</v>
      </c>
      <c r="I160" s="184"/>
      <c r="J160" s="184">
        <v>0.5</v>
      </c>
      <c r="K160" s="184"/>
      <c r="L160" s="184"/>
      <c r="M160" s="184">
        <v>2.809434</v>
      </c>
      <c r="N160" s="184"/>
      <c r="O160" s="184">
        <v>11.04</v>
      </c>
      <c r="P160" s="184"/>
      <c r="Q160" s="184"/>
      <c r="R160" s="184">
        <v>0</v>
      </c>
      <c r="S160" s="184"/>
      <c r="T160" s="184"/>
      <c r="U160" s="184"/>
      <c r="V160" s="184">
        <v>1.2</v>
      </c>
      <c r="W160" s="184"/>
      <c r="X160" s="184">
        <v>1.2</v>
      </c>
      <c r="Y160" s="184"/>
      <c r="Z160" s="184">
        <v>0.3</v>
      </c>
      <c r="AA160" s="184"/>
      <c r="AB160" s="184">
        <v>3.4</v>
      </c>
      <c r="AC160" s="184">
        <v>2.5</v>
      </c>
      <c r="AD160" s="184">
        <v>66.0195</v>
      </c>
    </row>
    <row r="161" ht="20" customHeight="1" spans="1:30">
      <c r="A161" s="70" t="s">
        <v>401</v>
      </c>
      <c r="B161" s="184">
        <v>29.128215</v>
      </c>
      <c r="C161" s="184">
        <v>10.828215</v>
      </c>
      <c r="D161" s="184">
        <v>5</v>
      </c>
      <c r="E161" s="184"/>
      <c r="F161" s="184"/>
      <c r="G161" s="184">
        <v>2.3</v>
      </c>
      <c r="H161" s="184">
        <v>1.2</v>
      </c>
      <c r="I161" s="184"/>
      <c r="J161" s="184"/>
      <c r="K161" s="184">
        <v>1.8</v>
      </c>
      <c r="L161" s="184"/>
      <c r="M161" s="184">
        <v>0.528215</v>
      </c>
      <c r="N161" s="184"/>
      <c r="O161" s="184"/>
      <c r="P161" s="184"/>
      <c r="Q161" s="184"/>
      <c r="R161" s="184">
        <v>0</v>
      </c>
      <c r="S161" s="184"/>
      <c r="T161" s="184"/>
      <c r="U161" s="184"/>
      <c r="V161" s="184">
        <v>0</v>
      </c>
      <c r="W161" s="184"/>
      <c r="X161" s="184"/>
      <c r="Y161" s="184"/>
      <c r="Z161" s="184">
        <v>1.5</v>
      </c>
      <c r="AA161" s="184"/>
      <c r="AB161" s="184">
        <v>4.4</v>
      </c>
      <c r="AC161" s="184"/>
      <c r="AD161" s="184">
        <v>12.4</v>
      </c>
    </row>
    <row r="162" ht="20" customHeight="1" spans="1:30">
      <c r="A162" s="70" t="s">
        <v>403</v>
      </c>
      <c r="B162" s="184">
        <v>86.961452</v>
      </c>
      <c r="C162" s="184">
        <v>23.461452</v>
      </c>
      <c r="D162" s="184">
        <v>10</v>
      </c>
      <c r="E162" s="184">
        <v>0.3</v>
      </c>
      <c r="F162" s="184"/>
      <c r="G162" s="184">
        <v>0.4</v>
      </c>
      <c r="H162" s="184">
        <v>2</v>
      </c>
      <c r="I162" s="184">
        <v>0.4</v>
      </c>
      <c r="J162" s="184"/>
      <c r="K162" s="184">
        <v>2</v>
      </c>
      <c r="L162" s="184"/>
      <c r="M162" s="184">
        <v>1.521452</v>
      </c>
      <c r="N162" s="184"/>
      <c r="O162" s="184">
        <v>6.84</v>
      </c>
      <c r="P162" s="184">
        <v>2.7</v>
      </c>
      <c r="Q162" s="184">
        <v>0.4</v>
      </c>
      <c r="R162" s="184">
        <v>0</v>
      </c>
      <c r="S162" s="184"/>
      <c r="T162" s="184"/>
      <c r="U162" s="184"/>
      <c r="V162" s="184">
        <v>21.4</v>
      </c>
      <c r="W162" s="184"/>
      <c r="X162" s="184">
        <v>6.4</v>
      </c>
      <c r="Y162" s="184">
        <v>15</v>
      </c>
      <c r="Z162" s="184">
        <v>1.1</v>
      </c>
      <c r="AA162" s="184"/>
      <c r="AB162" s="184">
        <v>4</v>
      </c>
      <c r="AC162" s="184"/>
      <c r="AD162" s="184">
        <v>33.9</v>
      </c>
    </row>
    <row r="163" ht="20" customHeight="1" spans="1:30">
      <c r="A163" s="70" t="s">
        <v>405</v>
      </c>
      <c r="B163" s="184">
        <v>143.90762</v>
      </c>
      <c r="C163" s="184">
        <v>84.99762</v>
      </c>
      <c r="D163" s="184">
        <v>21.29</v>
      </c>
      <c r="E163" s="184">
        <v>9</v>
      </c>
      <c r="F163" s="184">
        <v>3</v>
      </c>
      <c r="G163" s="184">
        <v>0.1</v>
      </c>
      <c r="H163" s="184">
        <v>12</v>
      </c>
      <c r="I163" s="184">
        <v>20</v>
      </c>
      <c r="J163" s="184"/>
      <c r="K163" s="184">
        <v>2.5</v>
      </c>
      <c r="L163" s="184"/>
      <c r="M163" s="184">
        <v>2.16762</v>
      </c>
      <c r="N163" s="184"/>
      <c r="O163" s="184">
        <v>14.94</v>
      </c>
      <c r="P163" s="184">
        <v>2</v>
      </c>
      <c r="Q163" s="184">
        <v>3</v>
      </c>
      <c r="R163" s="184">
        <v>0</v>
      </c>
      <c r="S163" s="184"/>
      <c r="T163" s="184"/>
      <c r="U163" s="184"/>
      <c r="V163" s="184">
        <v>4</v>
      </c>
      <c r="W163" s="184"/>
      <c r="X163" s="184"/>
      <c r="Y163" s="184">
        <v>4</v>
      </c>
      <c r="Z163" s="184">
        <v>1.5</v>
      </c>
      <c r="AA163" s="184"/>
      <c r="AB163" s="184">
        <v>7.5</v>
      </c>
      <c r="AC163" s="184"/>
      <c r="AD163" s="184">
        <v>40.91</v>
      </c>
    </row>
    <row r="164" ht="20" customHeight="1" spans="1:30">
      <c r="A164" s="70" t="s">
        <v>407</v>
      </c>
      <c r="B164" s="184">
        <v>63.347627</v>
      </c>
      <c r="C164" s="184">
        <v>25.267627</v>
      </c>
      <c r="D164" s="184">
        <v>7.51</v>
      </c>
      <c r="E164" s="184">
        <v>2</v>
      </c>
      <c r="F164" s="184">
        <v>0.36</v>
      </c>
      <c r="G164" s="184">
        <v>0.35</v>
      </c>
      <c r="H164" s="184">
        <v>2.5</v>
      </c>
      <c r="I164" s="184">
        <v>5</v>
      </c>
      <c r="J164" s="184"/>
      <c r="K164" s="184">
        <v>2</v>
      </c>
      <c r="L164" s="184"/>
      <c r="M164" s="184">
        <v>0.747627</v>
      </c>
      <c r="N164" s="184"/>
      <c r="O164" s="184">
        <v>4.8</v>
      </c>
      <c r="P164" s="184"/>
      <c r="Q164" s="184"/>
      <c r="R164" s="184">
        <v>0</v>
      </c>
      <c r="S164" s="184"/>
      <c r="T164" s="184"/>
      <c r="U164" s="184"/>
      <c r="V164" s="184">
        <v>0</v>
      </c>
      <c r="W164" s="184"/>
      <c r="X164" s="184"/>
      <c r="Y164" s="184"/>
      <c r="Z164" s="184">
        <v>1</v>
      </c>
      <c r="AA164" s="184"/>
      <c r="AB164" s="184">
        <v>1.2</v>
      </c>
      <c r="AC164" s="184">
        <v>6.4</v>
      </c>
      <c r="AD164" s="184">
        <v>29.48</v>
      </c>
    </row>
    <row r="165" ht="20" customHeight="1" spans="1:30">
      <c r="A165" s="70" t="s">
        <v>409</v>
      </c>
      <c r="B165" s="184">
        <v>30.043603</v>
      </c>
      <c r="C165" s="184">
        <v>16.363603</v>
      </c>
      <c r="D165" s="184">
        <v>8</v>
      </c>
      <c r="E165" s="184"/>
      <c r="F165" s="184"/>
      <c r="G165" s="184">
        <v>0.1</v>
      </c>
      <c r="H165" s="184">
        <v>1.4</v>
      </c>
      <c r="I165" s="184">
        <v>0.82</v>
      </c>
      <c r="J165" s="184"/>
      <c r="K165" s="184">
        <v>2</v>
      </c>
      <c r="L165" s="184"/>
      <c r="M165" s="184">
        <v>0.503603</v>
      </c>
      <c r="N165" s="184"/>
      <c r="O165" s="184">
        <v>3.54</v>
      </c>
      <c r="P165" s="184"/>
      <c r="Q165" s="184"/>
      <c r="R165" s="184">
        <v>0</v>
      </c>
      <c r="S165" s="184"/>
      <c r="T165" s="184"/>
      <c r="U165" s="184"/>
      <c r="V165" s="184">
        <v>0</v>
      </c>
      <c r="W165" s="184"/>
      <c r="X165" s="184"/>
      <c r="Y165" s="184"/>
      <c r="Z165" s="184">
        <v>0.5</v>
      </c>
      <c r="AA165" s="184"/>
      <c r="AB165" s="184">
        <v>1.5</v>
      </c>
      <c r="AC165" s="184">
        <v>0.5</v>
      </c>
      <c r="AD165" s="184">
        <v>11.18</v>
      </c>
    </row>
    <row r="166" ht="20" customHeight="1" spans="1:30">
      <c r="A166" s="70" t="s">
        <v>411</v>
      </c>
      <c r="B166" s="184">
        <v>293.786319</v>
      </c>
      <c r="C166" s="184">
        <v>179.586319</v>
      </c>
      <c r="D166" s="184">
        <v>40</v>
      </c>
      <c r="E166" s="184">
        <v>20</v>
      </c>
      <c r="F166" s="184"/>
      <c r="G166" s="184">
        <v>8</v>
      </c>
      <c r="H166" s="184">
        <v>40</v>
      </c>
      <c r="I166" s="184">
        <v>15</v>
      </c>
      <c r="J166" s="184"/>
      <c r="K166" s="184">
        <v>20</v>
      </c>
      <c r="L166" s="184"/>
      <c r="M166" s="184">
        <v>7.126319</v>
      </c>
      <c r="N166" s="184"/>
      <c r="O166" s="184">
        <v>29.46</v>
      </c>
      <c r="P166" s="184">
        <v>12</v>
      </c>
      <c r="Q166" s="184">
        <v>5</v>
      </c>
      <c r="R166" s="184">
        <v>0</v>
      </c>
      <c r="S166" s="184"/>
      <c r="T166" s="184"/>
      <c r="U166" s="184"/>
      <c r="V166" s="184">
        <v>40</v>
      </c>
      <c r="W166" s="184"/>
      <c r="X166" s="184">
        <v>40</v>
      </c>
      <c r="Y166" s="184"/>
      <c r="Z166" s="184">
        <v>5</v>
      </c>
      <c r="AA166" s="184"/>
      <c r="AB166" s="184">
        <v>9.8</v>
      </c>
      <c r="AC166" s="184">
        <v>17.94</v>
      </c>
      <c r="AD166" s="184">
        <v>24.46</v>
      </c>
    </row>
    <row r="167" ht="20" customHeight="1" spans="1:30">
      <c r="A167" s="70" t="s">
        <v>413</v>
      </c>
      <c r="B167" s="184">
        <v>22.946906</v>
      </c>
      <c r="C167" s="184">
        <v>9.946906</v>
      </c>
      <c r="D167" s="184">
        <v>6</v>
      </c>
      <c r="E167" s="184"/>
      <c r="F167" s="184"/>
      <c r="G167" s="184"/>
      <c r="H167" s="184"/>
      <c r="I167" s="184">
        <v>2</v>
      </c>
      <c r="J167" s="184"/>
      <c r="K167" s="184">
        <v>1</v>
      </c>
      <c r="L167" s="184"/>
      <c r="M167" s="184">
        <v>0.946906</v>
      </c>
      <c r="N167" s="184"/>
      <c r="O167" s="184"/>
      <c r="P167" s="184"/>
      <c r="Q167" s="184"/>
      <c r="R167" s="184">
        <v>0</v>
      </c>
      <c r="S167" s="184"/>
      <c r="T167" s="184"/>
      <c r="U167" s="184"/>
      <c r="V167" s="184">
        <v>0</v>
      </c>
      <c r="W167" s="184"/>
      <c r="X167" s="184"/>
      <c r="Y167" s="184"/>
      <c r="Z167" s="184">
        <v>1</v>
      </c>
      <c r="AA167" s="184"/>
      <c r="AB167" s="184"/>
      <c r="AC167" s="184"/>
      <c r="AD167" s="184">
        <v>12</v>
      </c>
    </row>
    <row r="168" ht="20" customHeight="1" spans="1:30">
      <c r="A168" s="70" t="s">
        <v>415</v>
      </c>
      <c r="B168" s="184">
        <v>83.31541</v>
      </c>
      <c r="C168" s="184">
        <v>43.01541</v>
      </c>
      <c r="D168" s="184">
        <v>15</v>
      </c>
      <c r="E168" s="184">
        <v>3</v>
      </c>
      <c r="F168" s="184"/>
      <c r="G168" s="184">
        <v>1</v>
      </c>
      <c r="H168" s="184">
        <v>5</v>
      </c>
      <c r="I168" s="184">
        <v>2.5</v>
      </c>
      <c r="J168" s="184"/>
      <c r="K168" s="184">
        <v>7</v>
      </c>
      <c r="L168" s="184"/>
      <c r="M168" s="184">
        <v>1.83541</v>
      </c>
      <c r="N168" s="184"/>
      <c r="O168" s="184">
        <v>7.68</v>
      </c>
      <c r="P168" s="184">
        <v>1</v>
      </c>
      <c r="Q168" s="184"/>
      <c r="R168" s="184">
        <v>0</v>
      </c>
      <c r="S168" s="184"/>
      <c r="T168" s="184"/>
      <c r="U168" s="184"/>
      <c r="V168" s="184">
        <v>10</v>
      </c>
      <c r="W168" s="184"/>
      <c r="X168" s="184">
        <v>10</v>
      </c>
      <c r="Y168" s="184"/>
      <c r="Z168" s="184">
        <v>1</v>
      </c>
      <c r="AA168" s="184"/>
      <c r="AB168" s="184">
        <v>2</v>
      </c>
      <c r="AC168" s="184"/>
      <c r="AD168" s="184">
        <v>26.3</v>
      </c>
    </row>
    <row r="169" ht="20" customHeight="1" spans="1:30">
      <c r="A169" s="70" t="s">
        <v>417</v>
      </c>
      <c r="B169" s="184">
        <v>22.217584</v>
      </c>
      <c r="C169" s="184">
        <v>22.217584</v>
      </c>
      <c r="D169" s="184"/>
      <c r="E169" s="184"/>
      <c r="F169" s="184"/>
      <c r="G169" s="184"/>
      <c r="H169" s="184"/>
      <c r="I169" s="184"/>
      <c r="J169" s="184"/>
      <c r="K169" s="184"/>
      <c r="L169" s="184"/>
      <c r="M169" s="184">
        <v>22.217584</v>
      </c>
      <c r="N169" s="184"/>
      <c r="O169" s="184"/>
      <c r="P169" s="184"/>
      <c r="Q169" s="184"/>
      <c r="R169" s="184">
        <v>0</v>
      </c>
      <c r="S169" s="184"/>
      <c r="T169" s="184"/>
      <c r="U169" s="184"/>
      <c r="V169" s="184">
        <v>0</v>
      </c>
      <c r="W169" s="184"/>
      <c r="X169" s="184"/>
      <c r="Y169" s="184"/>
      <c r="Z169" s="184"/>
      <c r="AA169" s="184"/>
      <c r="AB169" s="184"/>
      <c r="AC169" s="184"/>
      <c r="AD169" s="184"/>
    </row>
    <row r="170" ht="20" customHeight="1" spans="1:30">
      <c r="A170" s="70" t="s">
        <v>419</v>
      </c>
      <c r="B170" s="184">
        <v>27.52051</v>
      </c>
      <c r="C170" s="184">
        <v>9.00051</v>
      </c>
      <c r="D170" s="184">
        <v>1</v>
      </c>
      <c r="E170" s="184">
        <v>0.6</v>
      </c>
      <c r="F170" s="184">
        <v>0.25</v>
      </c>
      <c r="G170" s="184">
        <v>0.18</v>
      </c>
      <c r="H170" s="184">
        <v>0.5</v>
      </c>
      <c r="I170" s="184">
        <v>1.2</v>
      </c>
      <c r="J170" s="184">
        <v>0.25</v>
      </c>
      <c r="K170" s="184">
        <v>0.5</v>
      </c>
      <c r="L170" s="184"/>
      <c r="M170" s="184">
        <v>0.80051</v>
      </c>
      <c r="N170" s="184"/>
      <c r="O170" s="184">
        <v>3.72</v>
      </c>
      <c r="P170" s="184">
        <v>1</v>
      </c>
      <c r="Q170" s="184"/>
      <c r="R170" s="184">
        <v>0</v>
      </c>
      <c r="S170" s="184"/>
      <c r="T170" s="184"/>
      <c r="U170" s="184"/>
      <c r="V170" s="184">
        <v>0.64</v>
      </c>
      <c r="W170" s="184"/>
      <c r="X170" s="184">
        <v>0.64</v>
      </c>
      <c r="Y170" s="184"/>
      <c r="Z170" s="184">
        <v>3.5</v>
      </c>
      <c r="AA170" s="184"/>
      <c r="AB170" s="184">
        <v>3</v>
      </c>
      <c r="AC170" s="184">
        <v>2</v>
      </c>
      <c r="AD170" s="184">
        <v>8.38</v>
      </c>
    </row>
    <row r="171" ht="20" customHeight="1" spans="1:30">
      <c r="A171" s="70" t="s">
        <v>421</v>
      </c>
      <c r="B171" s="184">
        <v>228.669348</v>
      </c>
      <c r="C171" s="184">
        <v>162.899348</v>
      </c>
      <c r="D171" s="184">
        <v>55</v>
      </c>
      <c r="E171" s="184">
        <v>15</v>
      </c>
      <c r="F171" s="184">
        <v>0.23</v>
      </c>
      <c r="G171" s="184">
        <v>0.4</v>
      </c>
      <c r="H171" s="184">
        <v>12</v>
      </c>
      <c r="I171" s="184">
        <v>18</v>
      </c>
      <c r="J171" s="184">
        <v>8</v>
      </c>
      <c r="K171" s="184">
        <v>15</v>
      </c>
      <c r="L171" s="184"/>
      <c r="M171" s="184">
        <v>6.749348</v>
      </c>
      <c r="N171" s="184"/>
      <c r="O171" s="184">
        <v>32.52</v>
      </c>
      <c r="P171" s="184">
        <v>2.5</v>
      </c>
      <c r="Q171" s="184"/>
      <c r="R171" s="184">
        <v>0</v>
      </c>
      <c r="S171" s="184"/>
      <c r="T171" s="184"/>
      <c r="U171" s="184"/>
      <c r="V171" s="184">
        <v>30</v>
      </c>
      <c r="W171" s="184"/>
      <c r="X171" s="184">
        <v>30</v>
      </c>
      <c r="Y171" s="184"/>
      <c r="Z171" s="184">
        <v>6.5</v>
      </c>
      <c r="AA171" s="184"/>
      <c r="AB171" s="184">
        <v>20</v>
      </c>
      <c r="AC171" s="184"/>
      <c r="AD171" s="184">
        <v>6.77</v>
      </c>
    </row>
    <row r="172" ht="20" customHeight="1" spans="1:30">
      <c r="A172" s="70" t="s">
        <v>423</v>
      </c>
      <c r="B172" s="184">
        <v>245.064954</v>
      </c>
      <c r="C172" s="184">
        <v>135.054954</v>
      </c>
      <c r="D172" s="184">
        <v>40</v>
      </c>
      <c r="E172" s="184">
        <v>8</v>
      </c>
      <c r="F172" s="184"/>
      <c r="G172" s="184">
        <v>3</v>
      </c>
      <c r="H172" s="184">
        <v>24.09</v>
      </c>
      <c r="I172" s="184">
        <v>12.4</v>
      </c>
      <c r="J172" s="184">
        <v>8</v>
      </c>
      <c r="K172" s="184">
        <v>10.5</v>
      </c>
      <c r="L172" s="184"/>
      <c r="M172" s="184">
        <v>5.964954</v>
      </c>
      <c r="N172" s="184"/>
      <c r="O172" s="184">
        <v>23.1</v>
      </c>
      <c r="P172" s="184">
        <v>0.9</v>
      </c>
      <c r="Q172" s="184">
        <v>4</v>
      </c>
      <c r="R172" s="184">
        <v>15</v>
      </c>
      <c r="S172" s="184">
        <v>15</v>
      </c>
      <c r="T172" s="184"/>
      <c r="U172" s="184"/>
      <c r="V172" s="184">
        <v>13</v>
      </c>
      <c r="W172" s="184"/>
      <c r="X172" s="184"/>
      <c r="Y172" s="184">
        <v>13</v>
      </c>
      <c r="Z172" s="184">
        <v>2.6</v>
      </c>
      <c r="AA172" s="184"/>
      <c r="AB172" s="184">
        <v>13.2</v>
      </c>
      <c r="AC172" s="184">
        <v>9.8</v>
      </c>
      <c r="AD172" s="184">
        <v>51.51</v>
      </c>
    </row>
    <row r="173" ht="20" customHeight="1" spans="1:30">
      <c r="A173" s="70" t="s">
        <v>425</v>
      </c>
      <c r="B173" s="184">
        <v>52.839951</v>
      </c>
      <c r="C173" s="184">
        <v>17.909951</v>
      </c>
      <c r="D173" s="184">
        <v>6.47</v>
      </c>
      <c r="E173" s="184">
        <v>1</v>
      </c>
      <c r="F173" s="184">
        <v>0.2</v>
      </c>
      <c r="G173" s="184">
        <v>0.4</v>
      </c>
      <c r="H173" s="184">
        <v>3</v>
      </c>
      <c r="I173" s="184">
        <v>1</v>
      </c>
      <c r="J173" s="184"/>
      <c r="K173" s="184">
        <v>5</v>
      </c>
      <c r="L173" s="184"/>
      <c r="M173" s="184">
        <v>0.839951</v>
      </c>
      <c r="N173" s="184"/>
      <c r="O173" s="184"/>
      <c r="P173" s="184"/>
      <c r="Q173" s="184">
        <v>2</v>
      </c>
      <c r="R173" s="184">
        <v>0</v>
      </c>
      <c r="S173" s="184"/>
      <c r="T173" s="184"/>
      <c r="U173" s="184"/>
      <c r="V173" s="184">
        <v>0</v>
      </c>
      <c r="W173" s="184"/>
      <c r="X173" s="184"/>
      <c r="Y173" s="184"/>
      <c r="Z173" s="184">
        <v>5.2</v>
      </c>
      <c r="AA173" s="184"/>
      <c r="AB173" s="184">
        <v>4.2</v>
      </c>
      <c r="AC173" s="184">
        <v>1.5</v>
      </c>
      <c r="AD173" s="184">
        <v>22.03</v>
      </c>
    </row>
    <row r="174" ht="20" customHeight="1" spans="1:30">
      <c r="A174" s="70" t="s">
        <v>427</v>
      </c>
      <c r="B174" s="184">
        <v>82.724915</v>
      </c>
      <c r="C174" s="184">
        <v>50.024915</v>
      </c>
      <c r="D174" s="184">
        <v>6.5</v>
      </c>
      <c r="E174" s="184">
        <v>2</v>
      </c>
      <c r="F174" s="184"/>
      <c r="G174" s="184">
        <v>2</v>
      </c>
      <c r="H174" s="184">
        <v>4</v>
      </c>
      <c r="I174" s="184">
        <v>2</v>
      </c>
      <c r="J174" s="184">
        <v>20</v>
      </c>
      <c r="K174" s="184">
        <v>6</v>
      </c>
      <c r="L174" s="184">
        <v>5</v>
      </c>
      <c r="M174" s="184">
        <v>2.524915</v>
      </c>
      <c r="N174" s="184"/>
      <c r="O174" s="184"/>
      <c r="P174" s="184">
        <v>1</v>
      </c>
      <c r="Q174" s="184">
        <v>0.6</v>
      </c>
      <c r="R174" s="184">
        <v>0</v>
      </c>
      <c r="S174" s="184"/>
      <c r="T174" s="184"/>
      <c r="U174" s="184"/>
      <c r="V174" s="184">
        <v>0</v>
      </c>
      <c r="W174" s="184"/>
      <c r="X174" s="184"/>
      <c r="Y174" s="184"/>
      <c r="Z174" s="184"/>
      <c r="AA174" s="184"/>
      <c r="AB174" s="184">
        <v>10</v>
      </c>
      <c r="AC174" s="184">
        <v>7.5</v>
      </c>
      <c r="AD174" s="184">
        <v>13.6</v>
      </c>
    </row>
    <row r="175" ht="20" customHeight="1" spans="1:30">
      <c r="A175" s="70" t="s">
        <v>429</v>
      </c>
      <c r="B175" s="184">
        <v>82.84009</v>
      </c>
      <c r="C175" s="184">
        <v>19.95009</v>
      </c>
      <c r="D175" s="184">
        <v>14.56</v>
      </c>
      <c r="E175" s="184"/>
      <c r="F175" s="184"/>
      <c r="G175" s="184">
        <v>0.45</v>
      </c>
      <c r="H175" s="184">
        <v>0.5</v>
      </c>
      <c r="I175" s="184">
        <v>1</v>
      </c>
      <c r="J175" s="184"/>
      <c r="K175" s="184">
        <v>1</v>
      </c>
      <c r="L175" s="184"/>
      <c r="M175" s="184">
        <v>2.44009</v>
      </c>
      <c r="N175" s="184"/>
      <c r="O175" s="184"/>
      <c r="P175" s="184"/>
      <c r="Q175" s="184"/>
      <c r="R175" s="184">
        <v>0</v>
      </c>
      <c r="S175" s="184"/>
      <c r="T175" s="184"/>
      <c r="U175" s="184"/>
      <c r="V175" s="184">
        <v>0</v>
      </c>
      <c r="W175" s="184"/>
      <c r="X175" s="184"/>
      <c r="Y175" s="184"/>
      <c r="Z175" s="184">
        <v>1.9</v>
      </c>
      <c r="AA175" s="184"/>
      <c r="AB175" s="184">
        <v>5.7</v>
      </c>
      <c r="AC175" s="184"/>
      <c r="AD175" s="184">
        <v>55.29</v>
      </c>
    </row>
    <row r="176" ht="20" customHeight="1" spans="1:30">
      <c r="A176" s="70" t="s">
        <v>431</v>
      </c>
      <c r="B176" s="184">
        <v>12.473629</v>
      </c>
      <c r="C176" s="184">
        <v>4.973629</v>
      </c>
      <c r="D176" s="184">
        <v>3</v>
      </c>
      <c r="E176" s="184">
        <v>0.6</v>
      </c>
      <c r="F176" s="184">
        <v>0.1</v>
      </c>
      <c r="G176" s="184"/>
      <c r="H176" s="184">
        <v>0.1</v>
      </c>
      <c r="I176" s="184">
        <v>0.4</v>
      </c>
      <c r="J176" s="184"/>
      <c r="K176" s="184">
        <v>0.5</v>
      </c>
      <c r="L176" s="184"/>
      <c r="M176" s="184">
        <v>0.273629</v>
      </c>
      <c r="N176" s="184"/>
      <c r="O176" s="184"/>
      <c r="P176" s="184">
        <v>0.1</v>
      </c>
      <c r="Q176" s="184"/>
      <c r="R176" s="184">
        <v>0</v>
      </c>
      <c r="S176" s="184"/>
      <c r="T176" s="184"/>
      <c r="U176" s="184"/>
      <c r="V176" s="184">
        <v>4</v>
      </c>
      <c r="W176" s="184"/>
      <c r="X176" s="184">
        <v>4</v>
      </c>
      <c r="Y176" s="184"/>
      <c r="Z176" s="184">
        <v>0.4</v>
      </c>
      <c r="AA176" s="184"/>
      <c r="AB176" s="184">
        <v>1.9</v>
      </c>
      <c r="AC176" s="184">
        <v>0.8</v>
      </c>
      <c r="AD176" s="184">
        <v>0.3</v>
      </c>
    </row>
    <row r="177" ht="20" customHeight="1" spans="1:30">
      <c r="A177" s="70" t="s">
        <v>433</v>
      </c>
      <c r="B177" s="184">
        <v>30.752854</v>
      </c>
      <c r="C177" s="184">
        <v>13.482854</v>
      </c>
      <c r="D177" s="184">
        <v>1</v>
      </c>
      <c r="E177" s="184">
        <v>6</v>
      </c>
      <c r="F177" s="184">
        <v>0.15</v>
      </c>
      <c r="G177" s="184"/>
      <c r="H177" s="184">
        <v>1.48</v>
      </c>
      <c r="I177" s="184">
        <v>1.5</v>
      </c>
      <c r="J177" s="184"/>
      <c r="K177" s="184">
        <v>1</v>
      </c>
      <c r="L177" s="184"/>
      <c r="M177" s="184">
        <v>2.352854</v>
      </c>
      <c r="N177" s="184"/>
      <c r="O177" s="184"/>
      <c r="P177" s="184"/>
      <c r="Q177" s="184">
        <v>5</v>
      </c>
      <c r="R177" s="184">
        <v>0</v>
      </c>
      <c r="S177" s="184"/>
      <c r="T177" s="184"/>
      <c r="U177" s="184"/>
      <c r="V177" s="184">
        <v>2</v>
      </c>
      <c r="W177" s="184"/>
      <c r="X177" s="184">
        <v>2</v>
      </c>
      <c r="Y177" s="184"/>
      <c r="Z177" s="184">
        <v>0.2</v>
      </c>
      <c r="AA177" s="184"/>
      <c r="AB177" s="184">
        <v>1</v>
      </c>
      <c r="AC177" s="184">
        <v>1</v>
      </c>
      <c r="AD177" s="184">
        <v>8.07</v>
      </c>
    </row>
    <row r="178" ht="20" customHeight="1" spans="1:30">
      <c r="A178" s="70" t="s">
        <v>435</v>
      </c>
      <c r="B178" s="184">
        <v>32.948109</v>
      </c>
      <c r="C178" s="184">
        <v>15.248109</v>
      </c>
      <c r="D178" s="184">
        <v>7.6</v>
      </c>
      <c r="E178" s="184">
        <v>2.9</v>
      </c>
      <c r="F178" s="184">
        <v>0.1</v>
      </c>
      <c r="G178" s="184">
        <v>0.2</v>
      </c>
      <c r="H178" s="184">
        <v>0.4</v>
      </c>
      <c r="I178" s="184">
        <v>0.3</v>
      </c>
      <c r="J178" s="184"/>
      <c r="K178" s="184">
        <v>2.8</v>
      </c>
      <c r="L178" s="184"/>
      <c r="M178" s="184">
        <v>0.948109</v>
      </c>
      <c r="N178" s="184"/>
      <c r="O178" s="184"/>
      <c r="P178" s="184"/>
      <c r="Q178" s="184"/>
      <c r="R178" s="184">
        <v>0</v>
      </c>
      <c r="S178" s="184"/>
      <c r="T178" s="184"/>
      <c r="U178" s="184"/>
      <c r="V178" s="184">
        <v>5.7</v>
      </c>
      <c r="W178" s="184"/>
      <c r="X178" s="184">
        <v>5.7</v>
      </c>
      <c r="Y178" s="184"/>
      <c r="Z178" s="184"/>
      <c r="AA178" s="184"/>
      <c r="AB178" s="184"/>
      <c r="AC178" s="184">
        <v>1.4</v>
      </c>
      <c r="AD178" s="184">
        <v>10.6</v>
      </c>
    </row>
    <row r="179" ht="20" customHeight="1" spans="1:30">
      <c r="A179" s="70" t="s">
        <v>437</v>
      </c>
      <c r="B179" s="184">
        <v>60.915633</v>
      </c>
      <c r="C179" s="184">
        <v>19.425633</v>
      </c>
      <c r="D179" s="184">
        <v>8.31</v>
      </c>
      <c r="E179" s="184">
        <v>0.9</v>
      </c>
      <c r="F179" s="184">
        <v>0.3</v>
      </c>
      <c r="G179" s="184">
        <v>0.5</v>
      </c>
      <c r="H179" s="184">
        <v>1.4</v>
      </c>
      <c r="I179" s="184">
        <v>0.7</v>
      </c>
      <c r="J179" s="184">
        <v>6</v>
      </c>
      <c r="K179" s="184">
        <v>0.4</v>
      </c>
      <c r="L179" s="184"/>
      <c r="M179" s="184">
        <v>0.915633</v>
      </c>
      <c r="N179" s="184"/>
      <c r="O179" s="184"/>
      <c r="P179" s="184"/>
      <c r="Q179" s="184">
        <v>0.9</v>
      </c>
      <c r="R179" s="184">
        <v>7</v>
      </c>
      <c r="S179" s="184">
        <v>7</v>
      </c>
      <c r="T179" s="184"/>
      <c r="U179" s="184"/>
      <c r="V179" s="184">
        <v>8.9</v>
      </c>
      <c r="W179" s="184"/>
      <c r="X179" s="184">
        <v>0.9</v>
      </c>
      <c r="Y179" s="184">
        <v>8</v>
      </c>
      <c r="Z179" s="184"/>
      <c r="AA179" s="184"/>
      <c r="AB179" s="184">
        <v>1.7</v>
      </c>
      <c r="AC179" s="184">
        <v>0.9</v>
      </c>
      <c r="AD179" s="184">
        <v>22.09</v>
      </c>
    </row>
    <row r="180" ht="20" customHeight="1" spans="1:30">
      <c r="A180" s="70" t="s">
        <v>439</v>
      </c>
      <c r="B180" s="184">
        <v>11.822583</v>
      </c>
      <c r="C180" s="184">
        <v>7.322583</v>
      </c>
      <c r="D180" s="184">
        <v>2.8</v>
      </c>
      <c r="E180" s="184">
        <v>1.5</v>
      </c>
      <c r="F180" s="184">
        <v>0.1</v>
      </c>
      <c r="G180" s="184"/>
      <c r="H180" s="184"/>
      <c r="I180" s="184">
        <v>0.1</v>
      </c>
      <c r="J180" s="184"/>
      <c r="K180" s="184">
        <v>1</v>
      </c>
      <c r="L180" s="184"/>
      <c r="M180" s="184">
        <v>0.202583</v>
      </c>
      <c r="N180" s="184"/>
      <c r="O180" s="184">
        <v>1.62</v>
      </c>
      <c r="P180" s="184"/>
      <c r="Q180" s="184"/>
      <c r="R180" s="184">
        <v>0</v>
      </c>
      <c r="S180" s="184"/>
      <c r="T180" s="184"/>
      <c r="U180" s="184"/>
      <c r="V180" s="184">
        <v>2.8</v>
      </c>
      <c r="W180" s="184"/>
      <c r="X180" s="184">
        <v>2.8</v>
      </c>
      <c r="Y180" s="184"/>
      <c r="Z180" s="184"/>
      <c r="AA180" s="184"/>
      <c r="AB180" s="184"/>
      <c r="AC180" s="184"/>
      <c r="AD180" s="184">
        <v>1.7</v>
      </c>
    </row>
    <row r="181" ht="20" customHeight="1" spans="1:30">
      <c r="A181" s="70" t="s">
        <v>441</v>
      </c>
      <c r="B181" s="184">
        <v>22.868884</v>
      </c>
      <c r="C181" s="184">
        <v>8.888884</v>
      </c>
      <c r="D181" s="184">
        <v>3.2</v>
      </c>
      <c r="E181" s="184">
        <v>0.9</v>
      </c>
      <c r="F181" s="184"/>
      <c r="G181" s="184">
        <v>0.28</v>
      </c>
      <c r="H181" s="184">
        <v>0.46</v>
      </c>
      <c r="I181" s="184">
        <v>0.28</v>
      </c>
      <c r="J181" s="184"/>
      <c r="K181" s="184">
        <v>0.9</v>
      </c>
      <c r="L181" s="184"/>
      <c r="M181" s="184">
        <v>2.868884</v>
      </c>
      <c r="N181" s="184"/>
      <c r="O181" s="184"/>
      <c r="P181" s="184">
        <v>0.9</v>
      </c>
      <c r="Q181" s="184">
        <v>0.8</v>
      </c>
      <c r="R181" s="184">
        <v>0</v>
      </c>
      <c r="S181" s="184"/>
      <c r="T181" s="184"/>
      <c r="U181" s="184"/>
      <c r="V181" s="184">
        <v>1.9</v>
      </c>
      <c r="W181" s="184"/>
      <c r="X181" s="184">
        <v>1.9</v>
      </c>
      <c r="Y181" s="184"/>
      <c r="Z181" s="184">
        <v>0.9</v>
      </c>
      <c r="AA181" s="184"/>
      <c r="AB181" s="184"/>
      <c r="AC181" s="184">
        <v>1</v>
      </c>
      <c r="AD181" s="184">
        <v>8.48</v>
      </c>
    </row>
    <row r="182" ht="20" customHeight="1" spans="1:30">
      <c r="A182" s="70" t="s">
        <v>443</v>
      </c>
      <c r="B182" s="184">
        <v>54.440871</v>
      </c>
      <c r="C182" s="184">
        <v>35.640871</v>
      </c>
      <c r="D182" s="184">
        <v>4</v>
      </c>
      <c r="E182" s="184">
        <v>2</v>
      </c>
      <c r="F182" s="184"/>
      <c r="G182" s="184">
        <v>0.5</v>
      </c>
      <c r="H182" s="184">
        <v>1</v>
      </c>
      <c r="I182" s="184">
        <v>6.5</v>
      </c>
      <c r="J182" s="184"/>
      <c r="K182" s="184">
        <v>5</v>
      </c>
      <c r="L182" s="184"/>
      <c r="M182" s="184">
        <v>1.440871</v>
      </c>
      <c r="N182" s="184"/>
      <c r="O182" s="184">
        <v>15.2</v>
      </c>
      <c r="P182" s="184">
        <v>2</v>
      </c>
      <c r="Q182" s="184"/>
      <c r="R182" s="184">
        <v>0</v>
      </c>
      <c r="S182" s="184"/>
      <c r="T182" s="184"/>
      <c r="U182" s="184"/>
      <c r="V182" s="184">
        <v>2</v>
      </c>
      <c r="W182" s="184"/>
      <c r="X182" s="184">
        <v>1</v>
      </c>
      <c r="Y182" s="184">
        <v>1</v>
      </c>
      <c r="Z182" s="184">
        <v>3.5</v>
      </c>
      <c r="AA182" s="184"/>
      <c r="AB182" s="184">
        <v>2.2</v>
      </c>
      <c r="AC182" s="184">
        <v>1</v>
      </c>
      <c r="AD182" s="184">
        <v>8.1</v>
      </c>
    </row>
    <row r="183" ht="20" customHeight="1" spans="1:30">
      <c r="A183" s="70" t="s">
        <v>445</v>
      </c>
      <c r="B183" s="184">
        <v>22.961083</v>
      </c>
      <c r="C183" s="184">
        <v>7.761083</v>
      </c>
      <c r="D183" s="184">
        <v>2.5</v>
      </c>
      <c r="E183" s="184">
        <v>1</v>
      </c>
      <c r="F183" s="184"/>
      <c r="G183" s="184">
        <v>0.5</v>
      </c>
      <c r="H183" s="184">
        <v>1</v>
      </c>
      <c r="I183" s="184">
        <v>1</v>
      </c>
      <c r="J183" s="184"/>
      <c r="K183" s="184">
        <v>1</v>
      </c>
      <c r="L183" s="184"/>
      <c r="M183" s="184">
        <v>0.761083</v>
      </c>
      <c r="N183" s="184"/>
      <c r="O183" s="184"/>
      <c r="P183" s="184"/>
      <c r="Q183" s="184"/>
      <c r="R183" s="184">
        <v>0</v>
      </c>
      <c r="S183" s="184"/>
      <c r="T183" s="184"/>
      <c r="U183" s="184"/>
      <c r="V183" s="184">
        <v>1</v>
      </c>
      <c r="W183" s="184"/>
      <c r="X183" s="184">
        <v>1</v>
      </c>
      <c r="Y183" s="184"/>
      <c r="Z183" s="184">
        <v>2</v>
      </c>
      <c r="AA183" s="184"/>
      <c r="AB183" s="184">
        <v>2.2</v>
      </c>
      <c r="AC183" s="184">
        <v>1</v>
      </c>
      <c r="AD183" s="184">
        <v>9</v>
      </c>
    </row>
    <row r="184" ht="20" customHeight="1" spans="1:30">
      <c r="A184" s="70" t="s">
        <v>447</v>
      </c>
      <c r="B184" s="184">
        <v>5.26397</v>
      </c>
      <c r="C184" s="184">
        <v>3.76397</v>
      </c>
      <c r="D184" s="184">
        <v>1</v>
      </c>
      <c r="E184" s="184"/>
      <c r="F184" s="184"/>
      <c r="G184" s="184"/>
      <c r="H184" s="184"/>
      <c r="I184" s="184">
        <v>0.5</v>
      </c>
      <c r="J184" s="184"/>
      <c r="K184" s="184"/>
      <c r="L184" s="184"/>
      <c r="M184" s="184">
        <v>0.24397</v>
      </c>
      <c r="N184" s="184"/>
      <c r="O184" s="184">
        <v>2.02</v>
      </c>
      <c r="P184" s="184"/>
      <c r="Q184" s="184"/>
      <c r="R184" s="184">
        <v>0</v>
      </c>
      <c r="S184" s="184"/>
      <c r="T184" s="184"/>
      <c r="U184" s="184"/>
      <c r="V184" s="184">
        <v>0</v>
      </c>
      <c r="W184" s="184"/>
      <c r="X184" s="184"/>
      <c r="Y184" s="184"/>
      <c r="Z184" s="184"/>
      <c r="AA184" s="184"/>
      <c r="AB184" s="184"/>
      <c r="AC184" s="184"/>
      <c r="AD184" s="184">
        <v>1.5</v>
      </c>
    </row>
    <row r="185" ht="20" customHeight="1" spans="1:30">
      <c r="A185" s="70" t="s">
        <v>449</v>
      </c>
      <c r="B185" s="184">
        <v>60</v>
      </c>
      <c r="C185" s="184">
        <v>36.3</v>
      </c>
      <c r="D185" s="184">
        <v>4</v>
      </c>
      <c r="E185" s="184">
        <v>8</v>
      </c>
      <c r="F185" s="184"/>
      <c r="G185" s="184">
        <v>0.3</v>
      </c>
      <c r="H185" s="184">
        <v>1</v>
      </c>
      <c r="I185" s="184">
        <v>4</v>
      </c>
      <c r="J185" s="184"/>
      <c r="K185" s="184">
        <v>15</v>
      </c>
      <c r="L185" s="184"/>
      <c r="M185" s="184"/>
      <c r="N185" s="184">
        <v>4</v>
      </c>
      <c r="O185" s="184"/>
      <c r="P185" s="184">
        <v>10</v>
      </c>
      <c r="Q185" s="184"/>
      <c r="R185" s="184">
        <v>0</v>
      </c>
      <c r="S185" s="184"/>
      <c r="T185" s="184"/>
      <c r="U185" s="184"/>
      <c r="V185" s="184">
        <v>3</v>
      </c>
      <c r="W185" s="184"/>
      <c r="X185" s="184">
        <v>3</v>
      </c>
      <c r="Y185" s="184"/>
      <c r="Z185" s="184"/>
      <c r="AA185" s="184"/>
      <c r="AB185" s="184"/>
      <c r="AC185" s="184">
        <v>3</v>
      </c>
      <c r="AD185" s="184">
        <v>7.7</v>
      </c>
    </row>
    <row r="186" ht="20" customHeight="1" spans="1:30">
      <c r="A186" s="70" t="s">
        <v>451</v>
      </c>
      <c r="B186" s="184">
        <v>60</v>
      </c>
      <c r="C186" s="184">
        <v>22.9</v>
      </c>
      <c r="D186" s="184">
        <v>2.4</v>
      </c>
      <c r="E186" s="184">
        <v>10</v>
      </c>
      <c r="F186" s="184"/>
      <c r="G186" s="184">
        <v>0.5</v>
      </c>
      <c r="H186" s="184"/>
      <c r="I186" s="184">
        <v>1</v>
      </c>
      <c r="J186" s="184"/>
      <c r="K186" s="184">
        <v>8</v>
      </c>
      <c r="L186" s="184"/>
      <c r="M186" s="184"/>
      <c r="N186" s="184"/>
      <c r="O186" s="184">
        <v>1</v>
      </c>
      <c r="P186" s="184">
        <v>3.8</v>
      </c>
      <c r="Q186" s="184">
        <v>3</v>
      </c>
      <c r="R186" s="184">
        <v>0</v>
      </c>
      <c r="S186" s="184"/>
      <c r="T186" s="184"/>
      <c r="U186" s="184"/>
      <c r="V186" s="184">
        <v>11.9</v>
      </c>
      <c r="W186" s="184"/>
      <c r="X186" s="184">
        <v>11.9</v>
      </c>
      <c r="Y186" s="184"/>
      <c r="Z186" s="184">
        <v>3</v>
      </c>
      <c r="AA186" s="184"/>
      <c r="AB186" s="184">
        <v>2.2</v>
      </c>
      <c r="AC186" s="184"/>
      <c r="AD186" s="184">
        <v>13.2</v>
      </c>
    </row>
    <row r="187" ht="20" customHeight="1" spans="1:30">
      <c r="A187" s="70" t="s">
        <v>453</v>
      </c>
      <c r="B187" s="184">
        <v>71.952671</v>
      </c>
      <c r="C187" s="184">
        <v>43.452671</v>
      </c>
      <c r="D187" s="184">
        <v>7.4</v>
      </c>
      <c r="E187" s="184">
        <v>4.2</v>
      </c>
      <c r="F187" s="184"/>
      <c r="G187" s="184">
        <v>1.6</v>
      </c>
      <c r="H187" s="184">
        <v>3.4</v>
      </c>
      <c r="I187" s="184">
        <v>5</v>
      </c>
      <c r="J187" s="184"/>
      <c r="K187" s="184">
        <v>7.5</v>
      </c>
      <c r="L187" s="184"/>
      <c r="M187" s="184">
        <v>2.292671</v>
      </c>
      <c r="N187" s="184"/>
      <c r="O187" s="184">
        <v>12.06</v>
      </c>
      <c r="P187" s="184">
        <v>2.5</v>
      </c>
      <c r="Q187" s="184">
        <v>2.5</v>
      </c>
      <c r="R187" s="184">
        <v>0</v>
      </c>
      <c r="S187" s="184"/>
      <c r="T187" s="184"/>
      <c r="U187" s="184"/>
      <c r="V187" s="184">
        <v>6.5</v>
      </c>
      <c r="W187" s="184"/>
      <c r="X187" s="184">
        <v>6.5</v>
      </c>
      <c r="Y187" s="184"/>
      <c r="Z187" s="184">
        <v>2.5</v>
      </c>
      <c r="AA187" s="184"/>
      <c r="AB187" s="184"/>
      <c r="AC187" s="184">
        <v>4</v>
      </c>
      <c r="AD187" s="184">
        <v>10.5</v>
      </c>
    </row>
    <row r="188" ht="20" customHeight="1" spans="1:30">
      <c r="A188" s="70" t="s">
        <v>455</v>
      </c>
      <c r="B188" s="184">
        <v>33.652688</v>
      </c>
      <c r="C188" s="184">
        <v>21.752688</v>
      </c>
      <c r="D188" s="184">
        <v>8</v>
      </c>
      <c r="E188" s="184">
        <v>5</v>
      </c>
      <c r="F188" s="184">
        <v>0.1</v>
      </c>
      <c r="G188" s="184">
        <v>0.24</v>
      </c>
      <c r="H188" s="184">
        <v>0.66</v>
      </c>
      <c r="I188" s="184">
        <v>2</v>
      </c>
      <c r="J188" s="184"/>
      <c r="K188" s="184">
        <v>4.5</v>
      </c>
      <c r="L188" s="184"/>
      <c r="M188" s="184">
        <v>1.252688</v>
      </c>
      <c r="N188" s="184"/>
      <c r="O188" s="184"/>
      <c r="P188" s="184">
        <v>1.5</v>
      </c>
      <c r="Q188" s="184">
        <v>2</v>
      </c>
      <c r="R188" s="184">
        <v>0</v>
      </c>
      <c r="S188" s="184"/>
      <c r="T188" s="184"/>
      <c r="U188" s="184"/>
      <c r="V188" s="184">
        <v>0</v>
      </c>
      <c r="W188" s="184"/>
      <c r="X188" s="184"/>
      <c r="Y188" s="184"/>
      <c r="Z188" s="184">
        <v>1.5</v>
      </c>
      <c r="AA188" s="184"/>
      <c r="AB188" s="184"/>
      <c r="AC188" s="184">
        <v>2.95</v>
      </c>
      <c r="AD188" s="184">
        <v>3.95</v>
      </c>
    </row>
    <row r="189" ht="20" customHeight="1" spans="1:30">
      <c r="A189" s="70" t="s">
        <v>565</v>
      </c>
      <c r="B189" s="184">
        <v>294.009668</v>
      </c>
      <c r="C189" s="184">
        <v>270.609668</v>
      </c>
      <c r="D189" s="184"/>
      <c r="E189" s="184"/>
      <c r="F189" s="184"/>
      <c r="G189" s="184"/>
      <c r="H189" s="184"/>
      <c r="I189" s="184"/>
      <c r="J189" s="184"/>
      <c r="K189" s="184"/>
      <c r="L189" s="184"/>
      <c r="M189" s="184">
        <v>210.429668</v>
      </c>
      <c r="N189" s="184"/>
      <c r="O189" s="184">
        <v>60.18</v>
      </c>
      <c r="P189" s="184"/>
      <c r="Q189" s="184"/>
      <c r="R189" s="184">
        <v>0</v>
      </c>
      <c r="S189" s="184"/>
      <c r="T189" s="184"/>
      <c r="U189" s="184"/>
      <c r="V189" s="184">
        <v>0</v>
      </c>
      <c r="W189" s="184"/>
      <c r="X189" s="184"/>
      <c r="Y189" s="184"/>
      <c r="Z189" s="184"/>
      <c r="AA189" s="184"/>
      <c r="AB189" s="184"/>
      <c r="AC189" s="184"/>
      <c r="AD189" s="184">
        <v>23.4</v>
      </c>
    </row>
    <row r="190" ht="20" customHeight="1" spans="1:30">
      <c r="A190" s="186" t="s">
        <v>459</v>
      </c>
      <c r="B190" s="184">
        <v>28680.0001</v>
      </c>
      <c r="C190" s="184">
        <v>12218.673308</v>
      </c>
      <c r="D190" s="184">
        <v>2847.9377</v>
      </c>
      <c r="E190" s="184">
        <v>803.98</v>
      </c>
      <c r="F190" s="184">
        <v>19.25</v>
      </c>
      <c r="G190" s="184">
        <v>225.96</v>
      </c>
      <c r="H190" s="184">
        <v>1490.95</v>
      </c>
      <c r="I190" s="184">
        <v>625.58</v>
      </c>
      <c r="J190" s="184">
        <v>669.58</v>
      </c>
      <c r="K190" s="184">
        <v>1586.09</v>
      </c>
      <c r="L190" s="184">
        <v>116.52</v>
      </c>
      <c r="M190" s="184">
        <v>1045.708808</v>
      </c>
      <c r="N190" s="184">
        <v>138.2</v>
      </c>
      <c r="O190" s="184">
        <v>2648.9168</v>
      </c>
      <c r="P190" s="184">
        <v>349.3</v>
      </c>
      <c r="Q190" s="184">
        <v>511.4</v>
      </c>
      <c r="R190" s="184">
        <v>292.2</v>
      </c>
      <c r="S190" s="184">
        <v>213.7</v>
      </c>
      <c r="T190" s="184">
        <v>72.5</v>
      </c>
      <c r="U190" s="184">
        <v>6</v>
      </c>
      <c r="V190" s="184">
        <v>2210.78</v>
      </c>
      <c r="W190" s="184">
        <v>45.9</v>
      </c>
      <c r="X190" s="184">
        <v>1674.3</v>
      </c>
      <c r="Y190" s="184">
        <v>490.58</v>
      </c>
      <c r="Z190" s="184">
        <v>504.89</v>
      </c>
      <c r="AA190" s="184">
        <v>32.5</v>
      </c>
      <c r="AB190" s="184">
        <v>1625.25</v>
      </c>
      <c r="AC190" s="184">
        <v>1041.01</v>
      </c>
      <c r="AD190" s="184">
        <v>9893.99679200001</v>
      </c>
    </row>
  </sheetData>
  <mergeCells count="17">
    <mergeCell ref="A1:AD1"/>
    <mergeCell ref="AC2:AD2"/>
    <mergeCell ref="B3:AD3"/>
    <mergeCell ref="B4:AD4"/>
    <mergeCell ref="C5:AD5"/>
    <mergeCell ref="C6:O6"/>
    <mergeCell ref="R6:U6"/>
    <mergeCell ref="V6:Y6"/>
    <mergeCell ref="A3:A7"/>
    <mergeCell ref="B5:B7"/>
    <mergeCell ref="P6:P7"/>
    <mergeCell ref="Q6:Q7"/>
    <mergeCell ref="Z6:Z7"/>
    <mergeCell ref="AA6:AA7"/>
    <mergeCell ref="AB6:AB7"/>
    <mergeCell ref="AC6:AC7"/>
    <mergeCell ref="AD6:AD7"/>
  </mergeCells>
  <pageMargins left="1.02361111111111" right="0.747916666666667" top="0.432638888888889" bottom="0.629861111111111" header="0.236111111111111" footer="0.354166666666667"/>
  <pageSetup paperSize="8" scale="65" firstPageNumber="18" fitToHeight="0" orientation="landscape" useFirstPageNumber="1" horizontalDpi="600"/>
  <headerFooter>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T155"/>
  <sheetViews>
    <sheetView zoomScale="90" zoomScaleNormal="90" workbookViewId="0">
      <pane xSplit="2" ySplit="7" topLeftCell="N150" activePane="bottomRight" state="frozen"/>
      <selection/>
      <selection pane="topRight"/>
      <selection pane="bottomLeft"/>
      <selection pane="bottomRight" activeCell="AF155" sqref="AF155"/>
    </sheetView>
  </sheetViews>
  <sheetFormatPr defaultColWidth="10" defaultRowHeight="13.5"/>
  <cols>
    <col min="1" max="1" width="41.6583333333333" style="172" customWidth="1"/>
    <col min="2" max="3" width="8" style="172" customWidth="1"/>
    <col min="4" max="4" width="7.75" style="172" customWidth="1"/>
    <col min="5" max="5" width="7.25" style="172" customWidth="1"/>
    <col min="6" max="6" width="6.88333333333333" style="172" customWidth="1"/>
    <col min="7" max="7" width="6.89166666666667" style="172" customWidth="1"/>
    <col min="8" max="8" width="5.75" style="172" customWidth="1"/>
    <col min="9" max="9" width="5.55" style="172" customWidth="1"/>
    <col min="10" max="10" width="5.63333333333333" style="172" customWidth="1"/>
    <col min="11" max="11" width="6.13333333333333" style="172" customWidth="1"/>
    <col min="12" max="12" width="5.88333333333333" style="172" customWidth="1"/>
    <col min="13" max="13" width="5.5" style="172" customWidth="1"/>
    <col min="14" max="14" width="5.38333333333333" style="172" customWidth="1"/>
    <col min="15" max="15" width="4.38333333333333" style="172" customWidth="1"/>
    <col min="16" max="17" width="7.25" style="172" customWidth="1"/>
    <col min="18" max="19" width="5" style="172" customWidth="1"/>
    <col min="20" max="20" width="5.88333333333333" style="172" customWidth="1"/>
    <col min="21" max="21" width="7.5" style="172" customWidth="1"/>
    <col min="22" max="22" width="6" style="172" customWidth="1"/>
    <col min="23" max="23" width="6.25" style="172" customWidth="1"/>
    <col min="24" max="24" width="6.88333333333333" style="172" customWidth="1"/>
    <col min="25" max="25" width="5.38333333333333" style="172" customWidth="1"/>
    <col min="26" max="26" width="6.38333333333333" style="172" customWidth="1"/>
    <col min="27" max="27" width="7.38333333333333" style="172" customWidth="1"/>
    <col min="28" max="28" width="6.75" style="172" customWidth="1"/>
    <col min="29" max="29" width="6.5" style="172" customWidth="1"/>
    <col min="30" max="30" width="7" style="172" customWidth="1"/>
    <col min="31" max="31" width="7.25" style="172" customWidth="1"/>
    <col min="32" max="32" width="9.63333333333333" style="172" customWidth="1"/>
    <col min="33" max="33" width="7.13333333333333" style="172" customWidth="1"/>
    <col min="34" max="34" width="6.63333333333333" style="172" customWidth="1"/>
    <col min="35" max="35" width="7.25" style="172" customWidth="1"/>
    <col min="36" max="37" width="7.38333333333333" style="172" customWidth="1"/>
    <col min="38" max="38" width="8.13333333333333" style="172" customWidth="1"/>
    <col min="39" max="39" width="7.5" style="172" customWidth="1"/>
    <col min="40" max="41" width="7" style="172" customWidth="1"/>
    <col min="42" max="43" width="7.13333333333333" style="172" customWidth="1"/>
    <col min="44" max="44" width="7.5" style="172" customWidth="1"/>
    <col min="45" max="45" width="6.5" style="172" customWidth="1"/>
    <col min="46" max="46" width="6.65833333333333" style="172" customWidth="1"/>
    <col min="47" max="48" width="9.75" style="172" customWidth="1"/>
    <col min="49" max="16384" width="10" style="172"/>
  </cols>
  <sheetData>
    <row r="1" s="172" customFormat="1" ht="21.75" customHeight="1" spans="1:46">
      <c r="A1" s="173" t="s">
        <v>566</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3"/>
      <c r="AJ1" s="173"/>
      <c r="AK1" s="173"/>
      <c r="AL1" s="173"/>
      <c r="AM1" s="173"/>
      <c r="AN1" s="173"/>
      <c r="AO1" s="173"/>
      <c r="AP1" s="173"/>
      <c r="AQ1" s="173"/>
      <c r="AR1" s="173"/>
      <c r="AS1" s="173"/>
      <c r="AT1" s="173"/>
    </row>
    <row r="2" s="172" customFormat="1" customHeight="1" spans="1:46">
      <c r="A2" s="174"/>
      <c r="C2" s="174"/>
      <c r="AR2" s="177" t="s">
        <v>461</v>
      </c>
      <c r="AS2" s="177"/>
      <c r="AT2" s="177"/>
    </row>
    <row r="3" s="172" customFormat="1" spans="1:46">
      <c r="A3" s="68" t="s">
        <v>462</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row>
    <row r="4" s="172" customFormat="1" customHeight="1" spans="1:46">
      <c r="A4" s="68"/>
      <c r="B4" s="68" t="s">
        <v>466</v>
      </c>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row>
    <row r="5" s="172" customFormat="1" customHeight="1" spans="1:46">
      <c r="A5" s="68"/>
      <c r="B5" s="68" t="s">
        <v>467</v>
      </c>
      <c r="C5" s="68" t="s">
        <v>538</v>
      </c>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68" t="s">
        <v>567</v>
      </c>
      <c r="AH5" s="68"/>
      <c r="AI5" s="68"/>
      <c r="AJ5" s="68"/>
      <c r="AK5" s="68"/>
      <c r="AL5" s="68"/>
      <c r="AM5" s="68"/>
      <c r="AN5" s="68"/>
      <c r="AO5" s="68"/>
      <c r="AP5" s="68"/>
      <c r="AQ5" s="68" t="s">
        <v>568</v>
      </c>
      <c r="AR5" s="68"/>
      <c r="AS5" s="68"/>
      <c r="AT5" s="178" t="s">
        <v>569</v>
      </c>
    </row>
    <row r="6" s="172" customFormat="1" ht="24" customHeight="1" spans="1:46">
      <c r="A6" s="68"/>
      <c r="B6" s="68"/>
      <c r="C6" s="68" t="s">
        <v>467</v>
      </c>
      <c r="D6" s="68" t="s">
        <v>539</v>
      </c>
      <c r="E6" s="68"/>
      <c r="F6" s="68"/>
      <c r="G6" s="68"/>
      <c r="H6" s="68"/>
      <c r="I6" s="68"/>
      <c r="J6" s="68"/>
      <c r="K6" s="68"/>
      <c r="L6" s="68"/>
      <c r="M6" s="68"/>
      <c r="N6" s="68"/>
      <c r="O6" s="68"/>
      <c r="P6" s="68"/>
      <c r="Q6" s="68"/>
      <c r="R6" s="68" t="s">
        <v>540</v>
      </c>
      <c r="S6" s="68" t="s">
        <v>541</v>
      </c>
      <c r="T6" s="68" t="s">
        <v>542</v>
      </c>
      <c r="U6" s="68"/>
      <c r="V6" s="68"/>
      <c r="W6" s="68"/>
      <c r="X6" s="68" t="s">
        <v>543</v>
      </c>
      <c r="Y6" s="68"/>
      <c r="Z6" s="68"/>
      <c r="AA6" s="68"/>
      <c r="AB6" s="68" t="s">
        <v>544</v>
      </c>
      <c r="AC6" s="68" t="s">
        <v>545</v>
      </c>
      <c r="AD6" s="68" t="s">
        <v>546</v>
      </c>
      <c r="AE6" s="68" t="s">
        <v>547</v>
      </c>
      <c r="AF6" s="68" t="s">
        <v>548</v>
      </c>
      <c r="AG6" s="68" t="s">
        <v>467</v>
      </c>
      <c r="AH6" s="68" t="s">
        <v>570</v>
      </c>
      <c r="AI6" s="68" t="s">
        <v>571</v>
      </c>
      <c r="AJ6" s="68"/>
      <c r="AK6" s="68"/>
      <c r="AL6" s="68"/>
      <c r="AM6" s="68" t="s">
        <v>572</v>
      </c>
      <c r="AN6" s="68" t="s">
        <v>573</v>
      </c>
      <c r="AO6" s="68"/>
      <c r="AP6" s="68"/>
      <c r="AQ6" s="68" t="s">
        <v>467</v>
      </c>
      <c r="AR6" s="68" t="s">
        <v>574</v>
      </c>
      <c r="AS6" s="68" t="s">
        <v>575</v>
      </c>
      <c r="AT6" s="179"/>
    </row>
    <row r="7" s="172" customFormat="1" ht="57.75" customHeight="1" spans="1:46">
      <c r="A7" s="68"/>
      <c r="B7" s="68"/>
      <c r="C7" s="68"/>
      <c r="D7" s="68" t="s">
        <v>72</v>
      </c>
      <c r="E7" s="68" t="s">
        <v>549</v>
      </c>
      <c r="F7" s="68" t="s">
        <v>550</v>
      </c>
      <c r="G7" s="68" t="s">
        <v>551</v>
      </c>
      <c r="H7" s="68" t="s">
        <v>552</v>
      </c>
      <c r="I7" s="68" t="s">
        <v>553</v>
      </c>
      <c r="J7" s="68" t="s">
        <v>554</v>
      </c>
      <c r="K7" s="68" t="s">
        <v>555</v>
      </c>
      <c r="L7" s="68" t="s">
        <v>556</v>
      </c>
      <c r="M7" s="68" t="s">
        <v>557</v>
      </c>
      <c r="N7" s="68" t="s">
        <v>558</v>
      </c>
      <c r="O7" s="68" t="s">
        <v>559</v>
      </c>
      <c r="P7" s="68" t="s">
        <v>485</v>
      </c>
      <c r="Q7" s="68" t="s">
        <v>576</v>
      </c>
      <c r="R7" s="68"/>
      <c r="S7" s="68"/>
      <c r="T7" s="68" t="s">
        <v>72</v>
      </c>
      <c r="U7" s="68" t="s">
        <v>560</v>
      </c>
      <c r="V7" s="68" t="s">
        <v>561</v>
      </c>
      <c r="W7" s="68" t="s">
        <v>562</v>
      </c>
      <c r="X7" s="68" t="s">
        <v>72</v>
      </c>
      <c r="Y7" s="68" t="s">
        <v>563</v>
      </c>
      <c r="Z7" s="68" t="s">
        <v>564</v>
      </c>
      <c r="AA7" s="68" t="s">
        <v>543</v>
      </c>
      <c r="AB7" s="68"/>
      <c r="AC7" s="68"/>
      <c r="AD7" s="68"/>
      <c r="AE7" s="68"/>
      <c r="AF7" s="68"/>
      <c r="AG7" s="68"/>
      <c r="AH7" s="68"/>
      <c r="AI7" s="68" t="s">
        <v>72</v>
      </c>
      <c r="AJ7" s="68" t="s">
        <v>577</v>
      </c>
      <c r="AK7" s="68" t="s">
        <v>578</v>
      </c>
      <c r="AL7" s="68" t="s">
        <v>579</v>
      </c>
      <c r="AM7" s="68"/>
      <c r="AN7" s="68" t="s">
        <v>72</v>
      </c>
      <c r="AO7" s="68" t="s">
        <v>580</v>
      </c>
      <c r="AP7" s="68" t="s">
        <v>573</v>
      </c>
      <c r="AQ7" s="68"/>
      <c r="AR7" s="68"/>
      <c r="AS7" s="68"/>
      <c r="AT7" s="180"/>
    </row>
    <row r="8" s="172" customFormat="1" ht="22.5" customHeight="1" spans="1:46">
      <c r="A8" s="175" t="s">
        <v>78</v>
      </c>
      <c r="B8" s="176">
        <v>90</v>
      </c>
      <c r="C8" s="176">
        <v>90</v>
      </c>
      <c r="D8" s="176">
        <v>48</v>
      </c>
      <c r="E8" s="176">
        <v>18</v>
      </c>
      <c r="F8" s="176">
        <v>8</v>
      </c>
      <c r="G8" s="176"/>
      <c r="H8" s="176"/>
      <c r="I8" s="176"/>
      <c r="J8" s="176"/>
      <c r="K8" s="176"/>
      <c r="L8" s="176">
        <v>22</v>
      </c>
      <c r="M8" s="176"/>
      <c r="N8" s="176"/>
      <c r="O8" s="176"/>
      <c r="P8" s="176"/>
      <c r="Q8" s="176"/>
      <c r="R8" s="176"/>
      <c r="S8" s="176"/>
      <c r="T8" s="176">
        <v>0</v>
      </c>
      <c r="U8" s="176"/>
      <c r="V8" s="176"/>
      <c r="W8" s="176"/>
      <c r="X8" s="176">
        <v>0</v>
      </c>
      <c r="Y8" s="176"/>
      <c r="Z8" s="176"/>
      <c r="AA8" s="176"/>
      <c r="AB8" s="176"/>
      <c r="AC8" s="176"/>
      <c r="AD8" s="176"/>
      <c r="AE8" s="176">
        <v>5.1</v>
      </c>
      <c r="AF8" s="176">
        <v>36.9</v>
      </c>
      <c r="AG8" s="176">
        <v>0</v>
      </c>
      <c r="AH8" s="176"/>
      <c r="AI8" s="176">
        <v>0</v>
      </c>
      <c r="AJ8" s="176"/>
      <c r="AK8" s="176"/>
      <c r="AL8" s="176"/>
      <c r="AM8" s="176"/>
      <c r="AN8" s="176">
        <v>0</v>
      </c>
      <c r="AO8" s="176"/>
      <c r="AP8" s="176"/>
      <c r="AQ8" s="176">
        <v>0</v>
      </c>
      <c r="AR8" s="176"/>
      <c r="AS8" s="176"/>
      <c r="AT8" s="176"/>
    </row>
    <row r="9" s="172" customFormat="1" ht="22.5" customHeight="1" spans="1:46">
      <c r="A9" s="175" t="s">
        <v>81</v>
      </c>
      <c r="B9" s="176">
        <v>285</v>
      </c>
      <c r="C9" s="176">
        <v>285</v>
      </c>
      <c r="D9" s="176">
        <v>39</v>
      </c>
      <c r="E9" s="176"/>
      <c r="F9" s="176">
        <v>11</v>
      </c>
      <c r="G9" s="176"/>
      <c r="H9" s="176"/>
      <c r="I9" s="176"/>
      <c r="J9" s="176"/>
      <c r="K9" s="176"/>
      <c r="L9" s="176">
        <v>14</v>
      </c>
      <c r="M9" s="176">
        <v>14</v>
      </c>
      <c r="N9" s="176"/>
      <c r="O9" s="176"/>
      <c r="P9" s="176"/>
      <c r="Q9" s="176"/>
      <c r="R9" s="176">
        <v>18</v>
      </c>
      <c r="S9" s="176">
        <v>54</v>
      </c>
      <c r="T9" s="176">
        <v>0</v>
      </c>
      <c r="U9" s="176"/>
      <c r="V9" s="176"/>
      <c r="W9" s="176"/>
      <c r="X9" s="176">
        <v>20</v>
      </c>
      <c r="Y9" s="176"/>
      <c r="Z9" s="176">
        <v>20</v>
      </c>
      <c r="AA9" s="176"/>
      <c r="AB9" s="176"/>
      <c r="AC9" s="176"/>
      <c r="AD9" s="176"/>
      <c r="AE9" s="176"/>
      <c r="AF9" s="176">
        <v>154</v>
      </c>
      <c r="AG9" s="176">
        <v>0</v>
      </c>
      <c r="AH9" s="176"/>
      <c r="AI9" s="176">
        <v>0</v>
      </c>
      <c r="AJ9" s="176"/>
      <c r="AK9" s="176"/>
      <c r="AL9" s="176"/>
      <c r="AM9" s="176"/>
      <c r="AN9" s="176">
        <v>0</v>
      </c>
      <c r="AO9" s="176"/>
      <c r="AP9" s="176"/>
      <c r="AQ9" s="176">
        <v>0</v>
      </c>
      <c r="AR9" s="176"/>
      <c r="AS9" s="176"/>
      <c r="AT9" s="176"/>
    </row>
    <row r="10" s="172" customFormat="1" ht="22.5" customHeight="1" spans="1:46">
      <c r="A10" s="175" t="s">
        <v>83</v>
      </c>
      <c r="B10" s="176">
        <v>60</v>
      </c>
      <c r="C10" s="176">
        <v>60</v>
      </c>
      <c r="D10" s="176">
        <v>16.5</v>
      </c>
      <c r="E10" s="176">
        <v>4</v>
      </c>
      <c r="F10" s="176">
        <v>5.5</v>
      </c>
      <c r="G10" s="176">
        <v>0.5</v>
      </c>
      <c r="H10" s="176"/>
      <c r="I10" s="176"/>
      <c r="J10" s="176">
        <v>0.5</v>
      </c>
      <c r="K10" s="176"/>
      <c r="L10" s="176">
        <v>2.5</v>
      </c>
      <c r="M10" s="176">
        <v>0.5</v>
      </c>
      <c r="N10" s="176"/>
      <c r="O10" s="176"/>
      <c r="P10" s="176">
        <v>3</v>
      </c>
      <c r="Q10" s="176"/>
      <c r="R10" s="176">
        <v>4</v>
      </c>
      <c r="S10" s="176">
        <v>5</v>
      </c>
      <c r="T10" s="176">
        <v>0</v>
      </c>
      <c r="U10" s="176"/>
      <c r="V10" s="176"/>
      <c r="W10" s="176"/>
      <c r="X10" s="176">
        <v>23</v>
      </c>
      <c r="Y10" s="176"/>
      <c r="Z10" s="176">
        <v>23</v>
      </c>
      <c r="AA10" s="176"/>
      <c r="AB10" s="176">
        <v>2</v>
      </c>
      <c r="AC10" s="176"/>
      <c r="AD10" s="176"/>
      <c r="AE10" s="176">
        <v>0.5</v>
      </c>
      <c r="AF10" s="176">
        <v>9</v>
      </c>
      <c r="AG10" s="176">
        <v>0</v>
      </c>
      <c r="AH10" s="176"/>
      <c r="AI10" s="176">
        <v>0</v>
      </c>
      <c r="AJ10" s="176"/>
      <c r="AK10" s="176"/>
      <c r="AL10" s="176"/>
      <c r="AM10" s="176"/>
      <c r="AN10" s="176">
        <v>0</v>
      </c>
      <c r="AO10" s="176"/>
      <c r="AP10" s="176"/>
      <c r="AQ10" s="176">
        <v>0</v>
      </c>
      <c r="AR10" s="176"/>
      <c r="AS10" s="176"/>
      <c r="AT10" s="176"/>
    </row>
    <row r="11" s="172" customFormat="1" ht="22.5" customHeight="1" spans="1:46">
      <c r="A11" s="175" t="s">
        <v>86</v>
      </c>
      <c r="B11" s="176">
        <v>306</v>
      </c>
      <c r="C11" s="176">
        <v>306</v>
      </c>
      <c r="D11" s="176">
        <v>149</v>
      </c>
      <c r="E11" s="176">
        <v>17</v>
      </c>
      <c r="F11" s="176">
        <v>18</v>
      </c>
      <c r="G11" s="176"/>
      <c r="H11" s="176"/>
      <c r="I11" s="176"/>
      <c r="J11" s="176"/>
      <c r="K11" s="176"/>
      <c r="L11" s="176">
        <v>44</v>
      </c>
      <c r="M11" s="176">
        <v>70</v>
      </c>
      <c r="N11" s="176"/>
      <c r="O11" s="176"/>
      <c r="P11" s="176"/>
      <c r="Q11" s="176"/>
      <c r="R11" s="176"/>
      <c r="S11" s="176"/>
      <c r="T11" s="176">
        <v>0</v>
      </c>
      <c r="U11" s="176"/>
      <c r="V11" s="176"/>
      <c r="W11" s="176"/>
      <c r="X11" s="176">
        <v>52</v>
      </c>
      <c r="Y11" s="176"/>
      <c r="Z11" s="176">
        <v>16</v>
      </c>
      <c r="AA11" s="176">
        <v>36</v>
      </c>
      <c r="AB11" s="176"/>
      <c r="AC11" s="176"/>
      <c r="AD11" s="176"/>
      <c r="AE11" s="176"/>
      <c r="AF11" s="176">
        <v>105</v>
      </c>
      <c r="AG11" s="176">
        <v>0</v>
      </c>
      <c r="AH11" s="176"/>
      <c r="AI11" s="176">
        <v>0</v>
      </c>
      <c r="AJ11" s="176"/>
      <c r="AK11" s="176"/>
      <c r="AL11" s="176"/>
      <c r="AM11" s="176"/>
      <c r="AN11" s="176">
        <v>0</v>
      </c>
      <c r="AO11" s="176"/>
      <c r="AP11" s="176"/>
      <c r="AQ11" s="176">
        <v>0</v>
      </c>
      <c r="AR11" s="176"/>
      <c r="AS11" s="176"/>
      <c r="AT11" s="176"/>
    </row>
    <row r="12" s="172" customFormat="1" ht="22.5" customHeight="1" spans="1:46">
      <c r="A12" s="175" t="s">
        <v>88</v>
      </c>
      <c r="B12" s="176">
        <v>18</v>
      </c>
      <c r="C12" s="176">
        <v>18</v>
      </c>
      <c r="D12" s="176">
        <v>0</v>
      </c>
      <c r="E12" s="176"/>
      <c r="F12" s="176"/>
      <c r="G12" s="176"/>
      <c r="H12" s="176"/>
      <c r="I12" s="176"/>
      <c r="J12" s="176"/>
      <c r="K12" s="176"/>
      <c r="L12" s="176"/>
      <c r="M12" s="176"/>
      <c r="N12" s="176"/>
      <c r="O12" s="176"/>
      <c r="P12" s="176"/>
      <c r="Q12" s="176"/>
      <c r="R12" s="176"/>
      <c r="S12" s="176"/>
      <c r="T12" s="176">
        <v>0</v>
      </c>
      <c r="U12" s="176"/>
      <c r="V12" s="176"/>
      <c r="W12" s="176"/>
      <c r="X12" s="176">
        <v>0</v>
      </c>
      <c r="Y12" s="176"/>
      <c r="Z12" s="176"/>
      <c r="AA12" s="176"/>
      <c r="AB12" s="176"/>
      <c r="AC12" s="176"/>
      <c r="AD12" s="176"/>
      <c r="AE12" s="176"/>
      <c r="AF12" s="176">
        <v>18</v>
      </c>
      <c r="AG12" s="176">
        <v>0</v>
      </c>
      <c r="AH12" s="176"/>
      <c r="AI12" s="176">
        <v>0</v>
      </c>
      <c r="AJ12" s="176"/>
      <c r="AK12" s="176"/>
      <c r="AL12" s="176"/>
      <c r="AM12" s="176"/>
      <c r="AN12" s="176">
        <v>0</v>
      </c>
      <c r="AO12" s="176"/>
      <c r="AP12" s="176"/>
      <c r="AQ12" s="176">
        <v>0</v>
      </c>
      <c r="AR12" s="176"/>
      <c r="AS12" s="176"/>
      <c r="AT12" s="176"/>
    </row>
    <row r="13" s="172" customFormat="1" ht="22.5" customHeight="1" spans="1:46">
      <c r="A13" s="175" t="s">
        <v>91</v>
      </c>
      <c r="B13" s="176">
        <v>215</v>
      </c>
      <c r="C13" s="176">
        <v>215</v>
      </c>
      <c r="D13" s="176">
        <v>74</v>
      </c>
      <c r="E13" s="176"/>
      <c r="F13" s="176">
        <v>12</v>
      </c>
      <c r="G13" s="176"/>
      <c r="H13" s="176"/>
      <c r="I13" s="176"/>
      <c r="J13" s="176"/>
      <c r="K13" s="176"/>
      <c r="L13" s="176">
        <v>62</v>
      </c>
      <c r="M13" s="176"/>
      <c r="N13" s="176"/>
      <c r="O13" s="176"/>
      <c r="P13" s="176"/>
      <c r="Q13" s="176"/>
      <c r="R13" s="176">
        <v>11</v>
      </c>
      <c r="S13" s="176">
        <v>50</v>
      </c>
      <c r="T13" s="176">
        <v>0</v>
      </c>
      <c r="U13" s="176"/>
      <c r="V13" s="176"/>
      <c r="W13" s="176"/>
      <c r="X13" s="176">
        <v>0</v>
      </c>
      <c r="Y13" s="176"/>
      <c r="Z13" s="176"/>
      <c r="AA13" s="176"/>
      <c r="AB13" s="176"/>
      <c r="AC13" s="176"/>
      <c r="AD13" s="176"/>
      <c r="AE13" s="176"/>
      <c r="AF13" s="176">
        <v>80</v>
      </c>
      <c r="AG13" s="176">
        <v>0</v>
      </c>
      <c r="AH13" s="176"/>
      <c r="AI13" s="176">
        <v>0</v>
      </c>
      <c r="AJ13" s="176"/>
      <c r="AK13" s="176"/>
      <c r="AL13" s="176"/>
      <c r="AM13" s="176"/>
      <c r="AN13" s="176">
        <v>0</v>
      </c>
      <c r="AO13" s="176"/>
      <c r="AP13" s="176"/>
      <c r="AQ13" s="176">
        <v>0</v>
      </c>
      <c r="AR13" s="176"/>
      <c r="AS13" s="176"/>
      <c r="AT13" s="176"/>
    </row>
    <row r="14" s="172" customFormat="1" ht="22.5" customHeight="1" spans="1:46">
      <c r="A14" s="175" t="s">
        <v>93</v>
      </c>
      <c r="B14" s="176">
        <v>4000</v>
      </c>
      <c r="C14" s="176">
        <v>3853</v>
      </c>
      <c r="D14" s="176">
        <v>423.55</v>
      </c>
      <c r="E14" s="176">
        <v>41.86</v>
      </c>
      <c r="F14" s="176">
        <v>3</v>
      </c>
      <c r="G14" s="176"/>
      <c r="H14" s="176">
        <v>18</v>
      </c>
      <c r="I14" s="176">
        <v>116</v>
      </c>
      <c r="J14" s="176">
        <v>19</v>
      </c>
      <c r="K14" s="176">
        <v>80</v>
      </c>
      <c r="L14" s="176">
        <v>119.19</v>
      </c>
      <c r="M14" s="176"/>
      <c r="N14" s="176"/>
      <c r="O14" s="176"/>
      <c r="P14" s="176">
        <v>26.5</v>
      </c>
      <c r="Q14" s="176"/>
      <c r="R14" s="176"/>
      <c r="S14" s="176">
        <v>20</v>
      </c>
      <c r="T14" s="176">
        <v>0</v>
      </c>
      <c r="U14" s="176"/>
      <c r="V14" s="176"/>
      <c r="W14" s="176"/>
      <c r="X14" s="176">
        <v>47</v>
      </c>
      <c r="Y14" s="176"/>
      <c r="Z14" s="176">
        <v>47</v>
      </c>
      <c r="AA14" s="176"/>
      <c r="AB14" s="176"/>
      <c r="AC14" s="176"/>
      <c r="AD14" s="176">
        <v>50</v>
      </c>
      <c r="AE14" s="176">
        <v>32</v>
      </c>
      <c r="AF14" s="176">
        <v>3280.45</v>
      </c>
      <c r="AG14" s="176">
        <v>147</v>
      </c>
      <c r="AH14" s="176"/>
      <c r="AI14" s="176">
        <v>147</v>
      </c>
      <c r="AJ14" s="176">
        <v>147</v>
      </c>
      <c r="AK14" s="176"/>
      <c r="AL14" s="176"/>
      <c r="AM14" s="176"/>
      <c r="AN14" s="176">
        <v>0</v>
      </c>
      <c r="AO14" s="176"/>
      <c r="AP14" s="176"/>
      <c r="AQ14" s="176">
        <v>0</v>
      </c>
      <c r="AR14" s="176"/>
      <c r="AS14" s="176"/>
      <c r="AT14" s="176"/>
    </row>
    <row r="15" s="172" customFormat="1" ht="22.5" customHeight="1" spans="1:46">
      <c r="A15" s="175" t="s">
        <v>95</v>
      </c>
      <c r="B15" s="176">
        <v>345</v>
      </c>
      <c r="C15" s="176">
        <v>345</v>
      </c>
      <c r="D15" s="176">
        <v>5</v>
      </c>
      <c r="E15" s="176"/>
      <c r="F15" s="176">
        <v>1</v>
      </c>
      <c r="G15" s="176"/>
      <c r="H15" s="176"/>
      <c r="I15" s="176"/>
      <c r="J15" s="176"/>
      <c r="K15" s="176"/>
      <c r="L15" s="176">
        <v>4</v>
      </c>
      <c r="M15" s="176"/>
      <c r="N15" s="176"/>
      <c r="O15" s="176"/>
      <c r="P15" s="176"/>
      <c r="Q15" s="176"/>
      <c r="R15" s="176"/>
      <c r="S15" s="176"/>
      <c r="T15" s="176">
        <v>0</v>
      </c>
      <c r="U15" s="176"/>
      <c r="V15" s="176"/>
      <c r="W15" s="176"/>
      <c r="X15" s="176">
        <v>5</v>
      </c>
      <c r="Y15" s="176"/>
      <c r="Z15" s="176">
        <v>5</v>
      </c>
      <c r="AA15" s="176"/>
      <c r="AB15" s="176">
        <v>8</v>
      </c>
      <c r="AC15" s="176">
        <v>20</v>
      </c>
      <c r="AD15" s="176"/>
      <c r="AE15" s="176"/>
      <c r="AF15" s="176">
        <v>307</v>
      </c>
      <c r="AG15" s="176">
        <v>0</v>
      </c>
      <c r="AH15" s="176"/>
      <c r="AI15" s="176">
        <v>0</v>
      </c>
      <c r="AJ15" s="176"/>
      <c r="AK15" s="176"/>
      <c r="AL15" s="176"/>
      <c r="AM15" s="176"/>
      <c r="AN15" s="176">
        <v>0</v>
      </c>
      <c r="AO15" s="176"/>
      <c r="AP15" s="176"/>
      <c r="AQ15" s="176">
        <v>0</v>
      </c>
      <c r="AR15" s="176"/>
      <c r="AS15" s="176"/>
      <c r="AT15" s="176"/>
    </row>
    <row r="16" s="172" customFormat="1" ht="22.5" customHeight="1" spans="1:46">
      <c r="A16" s="175" t="s">
        <v>97</v>
      </c>
      <c r="B16" s="176">
        <v>3080</v>
      </c>
      <c r="C16" s="176">
        <v>3080</v>
      </c>
      <c r="D16" s="176">
        <v>109</v>
      </c>
      <c r="E16" s="176">
        <v>40</v>
      </c>
      <c r="F16" s="176"/>
      <c r="G16" s="176"/>
      <c r="H16" s="176"/>
      <c r="I16" s="176"/>
      <c r="J16" s="176"/>
      <c r="K16" s="176"/>
      <c r="L16" s="176">
        <v>69</v>
      </c>
      <c r="M16" s="176"/>
      <c r="N16" s="176"/>
      <c r="O16" s="176"/>
      <c r="P16" s="176"/>
      <c r="Q16" s="176"/>
      <c r="R16" s="176">
        <v>8</v>
      </c>
      <c r="S16" s="176">
        <v>30</v>
      </c>
      <c r="T16" s="176">
        <v>0</v>
      </c>
      <c r="U16" s="176"/>
      <c r="V16" s="176"/>
      <c r="W16" s="176"/>
      <c r="X16" s="176">
        <v>127.6</v>
      </c>
      <c r="Y16" s="176"/>
      <c r="Z16" s="176">
        <v>40</v>
      </c>
      <c r="AA16" s="176">
        <v>87.6</v>
      </c>
      <c r="AB16" s="176">
        <v>7</v>
      </c>
      <c r="AC16" s="176"/>
      <c r="AD16" s="176">
        <v>10</v>
      </c>
      <c r="AE16" s="176"/>
      <c r="AF16" s="176">
        <v>2788.4</v>
      </c>
      <c r="AG16" s="176">
        <v>0</v>
      </c>
      <c r="AH16" s="176"/>
      <c r="AI16" s="176">
        <v>0</v>
      </c>
      <c r="AJ16" s="176"/>
      <c r="AK16" s="176"/>
      <c r="AL16" s="176"/>
      <c r="AM16" s="176"/>
      <c r="AN16" s="176">
        <v>0</v>
      </c>
      <c r="AO16" s="176"/>
      <c r="AP16" s="176"/>
      <c r="AQ16" s="176">
        <v>0</v>
      </c>
      <c r="AR16" s="176"/>
      <c r="AS16" s="176"/>
      <c r="AT16" s="176"/>
    </row>
    <row r="17" s="172" customFormat="1" ht="22.5" customHeight="1" spans="1:46">
      <c r="A17" s="175" t="s">
        <v>99</v>
      </c>
      <c r="B17" s="176">
        <v>6934</v>
      </c>
      <c r="C17" s="176">
        <v>6934</v>
      </c>
      <c r="D17" s="176">
        <v>51</v>
      </c>
      <c r="E17" s="176">
        <v>51</v>
      </c>
      <c r="F17" s="176"/>
      <c r="G17" s="176"/>
      <c r="H17" s="176"/>
      <c r="I17" s="176"/>
      <c r="J17" s="176"/>
      <c r="K17" s="176"/>
      <c r="L17" s="176"/>
      <c r="M17" s="176"/>
      <c r="N17" s="176"/>
      <c r="O17" s="176"/>
      <c r="P17" s="176"/>
      <c r="Q17" s="176"/>
      <c r="R17" s="176"/>
      <c r="S17" s="176"/>
      <c r="T17" s="176">
        <v>0</v>
      </c>
      <c r="U17" s="176"/>
      <c r="V17" s="176"/>
      <c r="W17" s="176"/>
      <c r="X17" s="176">
        <v>0</v>
      </c>
      <c r="Y17" s="176"/>
      <c r="Z17" s="176"/>
      <c r="AA17" s="176"/>
      <c r="AB17" s="176"/>
      <c r="AC17" s="176"/>
      <c r="AD17" s="176"/>
      <c r="AE17" s="176"/>
      <c r="AF17" s="176">
        <v>6883</v>
      </c>
      <c r="AG17" s="176">
        <v>0</v>
      </c>
      <c r="AH17" s="176"/>
      <c r="AI17" s="176">
        <v>0</v>
      </c>
      <c r="AJ17" s="176"/>
      <c r="AK17" s="176"/>
      <c r="AL17" s="176"/>
      <c r="AM17" s="176"/>
      <c r="AN17" s="176">
        <v>0</v>
      </c>
      <c r="AO17" s="176"/>
      <c r="AP17" s="176"/>
      <c r="AQ17" s="176">
        <v>0</v>
      </c>
      <c r="AR17" s="176"/>
      <c r="AS17" s="176"/>
      <c r="AT17" s="176"/>
    </row>
    <row r="18" s="172" customFormat="1" ht="22.5" customHeight="1" spans="1:46">
      <c r="A18" s="175" t="s">
        <v>101</v>
      </c>
      <c r="B18" s="176">
        <v>145</v>
      </c>
      <c r="C18" s="176">
        <v>145</v>
      </c>
      <c r="D18" s="176">
        <v>0</v>
      </c>
      <c r="E18" s="176"/>
      <c r="F18" s="176"/>
      <c r="G18" s="176"/>
      <c r="H18" s="176"/>
      <c r="I18" s="176"/>
      <c r="J18" s="176"/>
      <c r="K18" s="176"/>
      <c r="L18" s="176"/>
      <c r="M18" s="176"/>
      <c r="N18" s="176"/>
      <c r="O18" s="176"/>
      <c r="P18" s="176"/>
      <c r="Q18" s="176"/>
      <c r="R18" s="176"/>
      <c r="S18" s="176"/>
      <c r="T18" s="176">
        <v>0</v>
      </c>
      <c r="U18" s="176"/>
      <c r="V18" s="176"/>
      <c r="W18" s="176"/>
      <c r="X18" s="176">
        <v>0</v>
      </c>
      <c r="Y18" s="176"/>
      <c r="Z18" s="176"/>
      <c r="AA18" s="176"/>
      <c r="AB18" s="176"/>
      <c r="AC18" s="176"/>
      <c r="AD18" s="176"/>
      <c r="AE18" s="176"/>
      <c r="AF18" s="176">
        <v>145</v>
      </c>
      <c r="AG18" s="176">
        <v>0</v>
      </c>
      <c r="AH18" s="176"/>
      <c r="AI18" s="176">
        <v>0</v>
      </c>
      <c r="AJ18" s="176"/>
      <c r="AK18" s="176"/>
      <c r="AL18" s="176"/>
      <c r="AM18" s="176"/>
      <c r="AN18" s="176">
        <v>0</v>
      </c>
      <c r="AO18" s="176"/>
      <c r="AP18" s="176"/>
      <c r="AQ18" s="176">
        <v>0</v>
      </c>
      <c r="AR18" s="176"/>
      <c r="AS18" s="176"/>
      <c r="AT18" s="176"/>
    </row>
    <row r="19" s="172" customFormat="1" ht="22.5" customHeight="1" spans="1:46">
      <c r="A19" s="175" t="s">
        <v>103</v>
      </c>
      <c r="B19" s="176">
        <v>70</v>
      </c>
      <c r="C19" s="176">
        <v>70</v>
      </c>
      <c r="D19" s="176">
        <v>13</v>
      </c>
      <c r="E19" s="176">
        <v>5</v>
      </c>
      <c r="F19" s="176">
        <v>6</v>
      </c>
      <c r="G19" s="176"/>
      <c r="H19" s="176"/>
      <c r="I19" s="176"/>
      <c r="J19" s="176"/>
      <c r="K19" s="176"/>
      <c r="L19" s="176">
        <v>2</v>
      </c>
      <c r="M19" s="176"/>
      <c r="N19" s="176"/>
      <c r="O19" s="176"/>
      <c r="P19" s="176"/>
      <c r="Q19" s="176"/>
      <c r="R19" s="176">
        <v>1</v>
      </c>
      <c r="S19" s="176"/>
      <c r="T19" s="176">
        <v>0</v>
      </c>
      <c r="U19" s="176"/>
      <c r="V19" s="176"/>
      <c r="W19" s="176"/>
      <c r="X19" s="176">
        <v>50</v>
      </c>
      <c r="Y19" s="176"/>
      <c r="Z19" s="176"/>
      <c r="AA19" s="176">
        <v>50</v>
      </c>
      <c r="AB19" s="176">
        <v>1</v>
      </c>
      <c r="AC19" s="176"/>
      <c r="AD19" s="176"/>
      <c r="AE19" s="176"/>
      <c r="AF19" s="176">
        <v>5</v>
      </c>
      <c r="AG19" s="176">
        <v>0</v>
      </c>
      <c r="AH19" s="176"/>
      <c r="AI19" s="176">
        <v>0</v>
      </c>
      <c r="AJ19" s="176"/>
      <c r="AK19" s="176"/>
      <c r="AL19" s="176"/>
      <c r="AM19" s="176"/>
      <c r="AN19" s="176">
        <v>0</v>
      </c>
      <c r="AO19" s="176"/>
      <c r="AP19" s="176"/>
      <c r="AQ19" s="176">
        <v>0</v>
      </c>
      <c r="AR19" s="176"/>
      <c r="AS19" s="176"/>
      <c r="AT19" s="176"/>
    </row>
    <row r="20" s="172" customFormat="1" ht="22.5" customHeight="1" spans="1:46">
      <c r="A20" s="175" t="s">
        <v>105</v>
      </c>
      <c r="B20" s="176">
        <v>45</v>
      </c>
      <c r="C20" s="176">
        <v>45</v>
      </c>
      <c r="D20" s="176">
        <v>0</v>
      </c>
      <c r="E20" s="176"/>
      <c r="F20" s="176"/>
      <c r="G20" s="176"/>
      <c r="H20" s="176"/>
      <c r="I20" s="176"/>
      <c r="J20" s="176"/>
      <c r="K20" s="176"/>
      <c r="L20" s="176"/>
      <c r="M20" s="176"/>
      <c r="N20" s="176"/>
      <c r="O20" s="176"/>
      <c r="P20" s="176"/>
      <c r="Q20" s="176"/>
      <c r="R20" s="176"/>
      <c r="S20" s="176"/>
      <c r="T20" s="176">
        <v>0</v>
      </c>
      <c r="U20" s="176"/>
      <c r="V20" s="176"/>
      <c r="W20" s="176"/>
      <c r="X20" s="176">
        <v>5</v>
      </c>
      <c r="Y20" s="176"/>
      <c r="Z20" s="176"/>
      <c r="AA20" s="176">
        <v>5</v>
      </c>
      <c r="AB20" s="176"/>
      <c r="AC20" s="176"/>
      <c r="AD20" s="176"/>
      <c r="AE20" s="176"/>
      <c r="AF20" s="176">
        <v>40</v>
      </c>
      <c r="AG20" s="176">
        <v>0</v>
      </c>
      <c r="AH20" s="176"/>
      <c r="AI20" s="176">
        <v>0</v>
      </c>
      <c r="AJ20" s="176"/>
      <c r="AK20" s="176"/>
      <c r="AL20" s="176"/>
      <c r="AM20" s="176"/>
      <c r="AN20" s="176">
        <v>0</v>
      </c>
      <c r="AO20" s="176"/>
      <c r="AP20" s="176"/>
      <c r="AQ20" s="176">
        <v>0</v>
      </c>
      <c r="AR20" s="176"/>
      <c r="AS20" s="176"/>
      <c r="AT20" s="176"/>
    </row>
    <row r="21" s="172" customFormat="1" ht="22.5" customHeight="1" spans="1:46">
      <c r="A21" s="175" t="s">
        <v>107</v>
      </c>
      <c r="B21" s="176">
        <v>20</v>
      </c>
      <c r="C21" s="176">
        <v>20</v>
      </c>
      <c r="D21" s="176">
        <v>8.65</v>
      </c>
      <c r="E21" s="176">
        <v>6</v>
      </c>
      <c r="F21" s="176">
        <v>0.55</v>
      </c>
      <c r="G21" s="176"/>
      <c r="H21" s="176">
        <v>0.2</v>
      </c>
      <c r="I21" s="176">
        <v>0.9</v>
      </c>
      <c r="J21" s="176"/>
      <c r="K21" s="176"/>
      <c r="L21" s="176">
        <v>1</v>
      </c>
      <c r="M21" s="176"/>
      <c r="N21" s="176"/>
      <c r="O21" s="176"/>
      <c r="P21" s="176"/>
      <c r="Q21" s="176"/>
      <c r="R21" s="176"/>
      <c r="S21" s="176"/>
      <c r="T21" s="176">
        <v>0</v>
      </c>
      <c r="U21" s="176"/>
      <c r="V21" s="176"/>
      <c r="W21" s="176"/>
      <c r="X21" s="176">
        <v>3</v>
      </c>
      <c r="Y21" s="176"/>
      <c r="Z21" s="176">
        <v>3</v>
      </c>
      <c r="AA21" s="176"/>
      <c r="AB21" s="176">
        <v>2.8</v>
      </c>
      <c r="AC21" s="176"/>
      <c r="AD21" s="176">
        <v>2.2</v>
      </c>
      <c r="AE21" s="176">
        <v>0.9</v>
      </c>
      <c r="AF21" s="176">
        <v>2.45</v>
      </c>
      <c r="AG21" s="176">
        <v>0</v>
      </c>
      <c r="AH21" s="176"/>
      <c r="AI21" s="176">
        <v>0</v>
      </c>
      <c r="AJ21" s="176"/>
      <c r="AK21" s="176"/>
      <c r="AL21" s="176"/>
      <c r="AM21" s="176"/>
      <c r="AN21" s="176">
        <v>0</v>
      </c>
      <c r="AO21" s="176"/>
      <c r="AP21" s="176"/>
      <c r="AQ21" s="176">
        <v>0</v>
      </c>
      <c r="AR21" s="176"/>
      <c r="AS21" s="176"/>
      <c r="AT21" s="176"/>
    </row>
    <row r="22" s="172" customFormat="1" ht="22.5" customHeight="1" spans="1:46">
      <c r="A22" s="175" t="s">
        <v>109</v>
      </c>
      <c r="B22" s="176">
        <v>255</v>
      </c>
      <c r="C22" s="176">
        <v>214.4</v>
      </c>
      <c r="D22" s="176">
        <v>64.9</v>
      </c>
      <c r="E22" s="176">
        <v>27.6</v>
      </c>
      <c r="F22" s="176">
        <v>15</v>
      </c>
      <c r="G22" s="176"/>
      <c r="H22" s="176"/>
      <c r="I22" s="176"/>
      <c r="J22" s="176"/>
      <c r="K22" s="176"/>
      <c r="L22" s="176">
        <v>17.3</v>
      </c>
      <c r="M22" s="176">
        <v>5</v>
      </c>
      <c r="N22" s="176"/>
      <c r="O22" s="176"/>
      <c r="P22" s="176"/>
      <c r="Q22" s="176"/>
      <c r="R22" s="176">
        <v>15</v>
      </c>
      <c r="S22" s="176">
        <v>29</v>
      </c>
      <c r="T22" s="176">
        <v>0</v>
      </c>
      <c r="U22" s="176"/>
      <c r="V22" s="176"/>
      <c r="W22" s="176"/>
      <c r="X22" s="176">
        <v>38</v>
      </c>
      <c r="Y22" s="176"/>
      <c r="Z22" s="176"/>
      <c r="AA22" s="176">
        <v>38</v>
      </c>
      <c r="AB22" s="176"/>
      <c r="AC22" s="176"/>
      <c r="AD22" s="176"/>
      <c r="AE22" s="176"/>
      <c r="AF22" s="176">
        <v>67.5</v>
      </c>
      <c r="AG22" s="176">
        <v>40.6</v>
      </c>
      <c r="AH22" s="176"/>
      <c r="AI22" s="176">
        <v>40.6</v>
      </c>
      <c r="AJ22" s="176">
        <v>40.6</v>
      </c>
      <c r="AK22" s="176"/>
      <c r="AL22" s="176"/>
      <c r="AM22" s="176"/>
      <c r="AN22" s="176">
        <v>0</v>
      </c>
      <c r="AO22" s="176"/>
      <c r="AP22" s="176"/>
      <c r="AQ22" s="176">
        <v>0</v>
      </c>
      <c r="AR22" s="176"/>
      <c r="AS22" s="176"/>
      <c r="AT22" s="176"/>
    </row>
    <row r="23" s="172" customFormat="1" ht="22.5" customHeight="1" spans="1:46">
      <c r="A23" s="175" t="s">
        <v>113</v>
      </c>
      <c r="B23" s="176">
        <v>89</v>
      </c>
      <c r="C23" s="176">
        <v>89</v>
      </c>
      <c r="D23" s="176">
        <v>0</v>
      </c>
      <c r="E23" s="176"/>
      <c r="F23" s="176"/>
      <c r="G23" s="176"/>
      <c r="H23" s="176"/>
      <c r="I23" s="176"/>
      <c r="J23" s="176"/>
      <c r="K23" s="176"/>
      <c r="L23" s="176"/>
      <c r="M23" s="176"/>
      <c r="N23" s="176"/>
      <c r="O23" s="176"/>
      <c r="P23" s="176"/>
      <c r="Q23" s="176"/>
      <c r="R23" s="176"/>
      <c r="S23" s="176"/>
      <c r="T23" s="176">
        <v>0</v>
      </c>
      <c r="U23" s="176"/>
      <c r="V23" s="176"/>
      <c r="W23" s="176"/>
      <c r="X23" s="176">
        <v>0</v>
      </c>
      <c r="Y23" s="176"/>
      <c r="Z23" s="176"/>
      <c r="AA23" s="176"/>
      <c r="AB23" s="176"/>
      <c r="AC23" s="176"/>
      <c r="AD23" s="176"/>
      <c r="AE23" s="176"/>
      <c r="AF23" s="176">
        <v>89</v>
      </c>
      <c r="AG23" s="176">
        <v>0</v>
      </c>
      <c r="AH23" s="176"/>
      <c r="AI23" s="176">
        <v>0</v>
      </c>
      <c r="AJ23" s="176"/>
      <c r="AK23" s="176"/>
      <c r="AL23" s="176"/>
      <c r="AM23" s="176"/>
      <c r="AN23" s="176">
        <v>0</v>
      </c>
      <c r="AO23" s="176"/>
      <c r="AP23" s="176"/>
      <c r="AQ23" s="176">
        <v>0</v>
      </c>
      <c r="AR23" s="176"/>
      <c r="AS23" s="176"/>
      <c r="AT23" s="176"/>
    </row>
    <row r="24" s="172" customFormat="1" ht="22.5" customHeight="1" spans="1:46">
      <c r="A24" s="175" t="s">
        <v>115</v>
      </c>
      <c r="B24" s="176">
        <v>55</v>
      </c>
      <c r="C24" s="176">
        <v>55</v>
      </c>
      <c r="D24" s="176">
        <v>7.4</v>
      </c>
      <c r="E24" s="176">
        <v>0.5</v>
      </c>
      <c r="F24" s="176">
        <v>6.9</v>
      </c>
      <c r="G24" s="176"/>
      <c r="H24" s="176"/>
      <c r="I24" s="176"/>
      <c r="J24" s="176"/>
      <c r="K24" s="176"/>
      <c r="L24" s="176"/>
      <c r="M24" s="176"/>
      <c r="N24" s="176"/>
      <c r="O24" s="176"/>
      <c r="P24" s="176"/>
      <c r="Q24" s="176"/>
      <c r="R24" s="176"/>
      <c r="S24" s="176">
        <v>4</v>
      </c>
      <c r="T24" s="176">
        <v>0</v>
      </c>
      <c r="U24" s="176"/>
      <c r="V24" s="176"/>
      <c r="W24" s="176"/>
      <c r="X24" s="176">
        <v>18.3</v>
      </c>
      <c r="Y24" s="176"/>
      <c r="Z24" s="176">
        <v>17.5</v>
      </c>
      <c r="AA24" s="176">
        <v>0.8</v>
      </c>
      <c r="AB24" s="176"/>
      <c r="AC24" s="176"/>
      <c r="AD24" s="176"/>
      <c r="AE24" s="176"/>
      <c r="AF24" s="176">
        <v>25.3</v>
      </c>
      <c r="AG24" s="176">
        <v>0</v>
      </c>
      <c r="AH24" s="176"/>
      <c r="AI24" s="176">
        <v>0</v>
      </c>
      <c r="AJ24" s="176"/>
      <c r="AK24" s="176"/>
      <c r="AL24" s="176"/>
      <c r="AM24" s="176"/>
      <c r="AN24" s="176">
        <v>0</v>
      </c>
      <c r="AO24" s="176"/>
      <c r="AP24" s="176"/>
      <c r="AQ24" s="176">
        <v>0</v>
      </c>
      <c r="AR24" s="176"/>
      <c r="AS24" s="176"/>
      <c r="AT24" s="176"/>
    </row>
    <row r="25" s="172" customFormat="1" ht="22.5" customHeight="1" spans="1:46">
      <c r="A25" s="175" t="s">
        <v>120</v>
      </c>
      <c r="B25" s="176">
        <v>50</v>
      </c>
      <c r="C25" s="176">
        <v>50</v>
      </c>
      <c r="D25" s="176">
        <v>0</v>
      </c>
      <c r="E25" s="176"/>
      <c r="F25" s="176"/>
      <c r="G25" s="176"/>
      <c r="H25" s="176"/>
      <c r="I25" s="176"/>
      <c r="J25" s="176"/>
      <c r="K25" s="176"/>
      <c r="L25" s="176"/>
      <c r="M25" s="176"/>
      <c r="N25" s="176"/>
      <c r="O25" s="176"/>
      <c r="P25" s="176"/>
      <c r="Q25" s="176"/>
      <c r="R25" s="176"/>
      <c r="S25" s="176"/>
      <c r="T25" s="176">
        <v>0</v>
      </c>
      <c r="U25" s="176"/>
      <c r="V25" s="176"/>
      <c r="W25" s="176"/>
      <c r="X25" s="176">
        <v>0</v>
      </c>
      <c r="Y25" s="176"/>
      <c r="Z25" s="176"/>
      <c r="AA25" s="176"/>
      <c r="AB25" s="176"/>
      <c r="AC25" s="176"/>
      <c r="AD25" s="176"/>
      <c r="AE25" s="176"/>
      <c r="AF25" s="176">
        <v>50</v>
      </c>
      <c r="AG25" s="176">
        <v>0</v>
      </c>
      <c r="AH25" s="176"/>
      <c r="AI25" s="176">
        <v>0</v>
      </c>
      <c r="AJ25" s="176"/>
      <c r="AK25" s="176"/>
      <c r="AL25" s="176"/>
      <c r="AM25" s="176"/>
      <c r="AN25" s="176">
        <v>0</v>
      </c>
      <c r="AO25" s="176"/>
      <c r="AP25" s="176"/>
      <c r="AQ25" s="176">
        <v>0</v>
      </c>
      <c r="AR25" s="176"/>
      <c r="AS25" s="176"/>
      <c r="AT25" s="176"/>
    </row>
    <row r="26" s="172" customFormat="1" ht="22.5" customHeight="1" spans="1:46">
      <c r="A26" s="175" t="s">
        <v>122</v>
      </c>
      <c r="B26" s="176">
        <v>72</v>
      </c>
      <c r="C26" s="176">
        <v>72</v>
      </c>
      <c r="D26" s="176">
        <v>0</v>
      </c>
      <c r="E26" s="176"/>
      <c r="F26" s="176"/>
      <c r="G26" s="176"/>
      <c r="H26" s="176"/>
      <c r="I26" s="176"/>
      <c r="J26" s="176"/>
      <c r="K26" s="176"/>
      <c r="L26" s="176"/>
      <c r="M26" s="176"/>
      <c r="N26" s="176"/>
      <c r="O26" s="176"/>
      <c r="P26" s="176"/>
      <c r="Q26" s="176"/>
      <c r="R26" s="176"/>
      <c r="S26" s="176"/>
      <c r="T26" s="176">
        <v>0</v>
      </c>
      <c r="U26" s="176"/>
      <c r="V26" s="176"/>
      <c r="W26" s="176"/>
      <c r="X26" s="176">
        <v>0</v>
      </c>
      <c r="Y26" s="176"/>
      <c r="Z26" s="176"/>
      <c r="AA26" s="176"/>
      <c r="AB26" s="176"/>
      <c r="AC26" s="176"/>
      <c r="AD26" s="176"/>
      <c r="AE26" s="176"/>
      <c r="AF26" s="176">
        <v>72</v>
      </c>
      <c r="AG26" s="176">
        <v>0</v>
      </c>
      <c r="AH26" s="176"/>
      <c r="AI26" s="176">
        <v>0</v>
      </c>
      <c r="AJ26" s="176"/>
      <c r="AK26" s="176"/>
      <c r="AL26" s="176"/>
      <c r="AM26" s="176"/>
      <c r="AN26" s="176">
        <v>0</v>
      </c>
      <c r="AO26" s="176"/>
      <c r="AP26" s="176"/>
      <c r="AQ26" s="176">
        <v>0</v>
      </c>
      <c r="AR26" s="176"/>
      <c r="AS26" s="176"/>
      <c r="AT26" s="176"/>
    </row>
    <row r="27" s="172" customFormat="1" ht="22.5" customHeight="1" spans="1:46">
      <c r="A27" s="175" t="s">
        <v>124</v>
      </c>
      <c r="B27" s="176">
        <v>14</v>
      </c>
      <c r="C27" s="176">
        <v>14</v>
      </c>
      <c r="D27" s="176">
        <v>8</v>
      </c>
      <c r="E27" s="176"/>
      <c r="F27" s="176">
        <v>8</v>
      </c>
      <c r="G27" s="176"/>
      <c r="H27" s="176"/>
      <c r="I27" s="176"/>
      <c r="J27" s="176"/>
      <c r="K27" s="176"/>
      <c r="L27" s="176"/>
      <c r="M27" s="176"/>
      <c r="N27" s="176"/>
      <c r="O27" s="176"/>
      <c r="P27" s="176"/>
      <c r="Q27" s="176"/>
      <c r="R27" s="176"/>
      <c r="S27" s="176"/>
      <c r="T27" s="176">
        <v>0.45</v>
      </c>
      <c r="U27" s="176">
        <v>0.45</v>
      </c>
      <c r="V27" s="176"/>
      <c r="W27" s="176"/>
      <c r="X27" s="176">
        <v>1</v>
      </c>
      <c r="Y27" s="176"/>
      <c r="Z27" s="176"/>
      <c r="AA27" s="176">
        <v>1</v>
      </c>
      <c r="AB27" s="176"/>
      <c r="AC27" s="176"/>
      <c r="AD27" s="176"/>
      <c r="AE27" s="176"/>
      <c r="AF27" s="176">
        <v>4.55</v>
      </c>
      <c r="AG27" s="176">
        <v>0</v>
      </c>
      <c r="AH27" s="176"/>
      <c r="AI27" s="176">
        <v>0</v>
      </c>
      <c r="AJ27" s="176"/>
      <c r="AK27" s="176"/>
      <c r="AL27" s="176"/>
      <c r="AM27" s="176"/>
      <c r="AN27" s="176">
        <v>0</v>
      </c>
      <c r="AO27" s="176"/>
      <c r="AP27" s="176"/>
      <c r="AQ27" s="176">
        <v>0</v>
      </c>
      <c r="AR27" s="176"/>
      <c r="AS27" s="176"/>
      <c r="AT27" s="176"/>
    </row>
    <row r="28" s="172" customFormat="1" ht="22.5" customHeight="1" spans="1:46">
      <c r="A28" s="175" t="s">
        <v>126</v>
      </c>
      <c r="B28" s="176">
        <v>51</v>
      </c>
      <c r="C28" s="176">
        <v>51</v>
      </c>
      <c r="D28" s="176">
        <v>0</v>
      </c>
      <c r="E28" s="176"/>
      <c r="F28" s="176"/>
      <c r="G28" s="176"/>
      <c r="H28" s="176"/>
      <c r="I28" s="176"/>
      <c r="J28" s="176"/>
      <c r="K28" s="176"/>
      <c r="L28" s="176"/>
      <c r="M28" s="176"/>
      <c r="N28" s="176"/>
      <c r="O28" s="176"/>
      <c r="P28" s="176"/>
      <c r="Q28" s="176"/>
      <c r="R28" s="176"/>
      <c r="S28" s="176"/>
      <c r="T28" s="176">
        <v>0</v>
      </c>
      <c r="U28" s="176"/>
      <c r="V28" s="176"/>
      <c r="W28" s="176"/>
      <c r="X28" s="176">
        <v>0</v>
      </c>
      <c r="Y28" s="176"/>
      <c r="Z28" s="176"/>
      <c r="AA28" s="176"/>
      <c r="AB28" s="176"/>
      <c r="AC28" s="176"/>
      <c r="AD28" s="176"/>
      <c r="AE28" s="176"/>
      <c r="AF28" s="176">
        <v>51</v>
      </c>
      <c r="AG28" s="176">
        <v>0</v>
      </c>
      <c r="AH28" s="176"/>
      <c r="AI28" s="176">
        <v>0</v>
      </c>
      <c r="AJ28" s="176"/>
      <c r="AK28" s="176"/>
      <c r="AL28" s="176"/>
      <c r="AM28" s="176"/>
      <c r="AN28" s="176">
        <v>0</v>
      </c>
      <c r="AO28" s="176"/>
      <c r="AP28" s="176"/>
      <c r="AQ28" s="176">
        <v>0</v>
      </c>
      <c r="AR28" s="176"/>
      <c r="AS28" s="176"/>
      <c r="AT28" s="176"/>
    </row>
    <row r="29" s="172" customFormat="1" ht="22.5" customHeight="1" spans="1:46">
      <c r="A29" s="175" t="s">
        <v>128</v>
      </c>
      <c r="B29" s="176">
        <v>350</v>
      </c>
      <c r="C29" s="176">
        <v>350</v>
      </c>
      <c r="D29" s="176">
        <v>0</v>
      </c>
      <c r="E29" s="176"/>
      <c r="F29" s="176"/>
      <c r="G29" s="176"/>
      <c r="H29" s="176"/>
      <c r="I29" s="176"/>
      <c r="J29" s="176"/>
      <c r="K29" s="176"/>
      <c r="L29" s="176"/>
      <c r="M29" s="176"/>
      <c r="N29" s="176"/>
      <c r="O29" s="176"/>
      <c r="P29" s="176"/>
      <c r="Q29" s="176"/>
      <c r="R29" s="176"/>
      <c r="S29" s="176"/>
      <c r="T29" s="176">
        <v>0</v>
      </c>
      <c r="U29" s="176"/>
      <c r="V29" s="176"/>
      <c r="W29" s="176"/>
      <c r="X29" s="176">
        <v>0</v>
      </c>
      <c r="Y29" s="176"/>
      <c r="Z29" s="176"/>
      <c r="AA29" s="176"/>
      <c r="AB29" s="176"/>
      <c r="AC29" s="176"/>
      <c r="AD29" s="176"/>
      <c r="AE29" s="176"/>
      <c r="AF29" s="176">
        <v>350</v>
      </c>
      <c r="AG29" s="176">
        <v>0</v>
      </c>
      <c r="AH29" s="176"/>
      <c r="AI29" s="176">
        <v>0</v>
      </c>
      <c r="AJ29" s="176"/>
      <c r="AK29" s="176"/>
      <c r="AL29" s="176"/>
      <c r="AM29" s="176"/>
      <c r="AN29" s="176">
        <v>0</v>
      </c>
      <c r="AO29" s="176"/>
      <c r="AP29" s="176"/>
      <c r="AQ29" s="176">
        <v>0</v>
      </c>
      <c r="AR29" s="176"/>
      <c r="AS29" s="176"/>
      <c r="AT29" s="176"/>
    </row>
    <row r="30" s="172" customFormat="1" ht="22.5" customHeight="1" spans="1:46">
      <c r="A30" s="175" t="s">
        <v>130</v>
      </c>
      <c r="B30" s="176">
        <v>60</v>
      </c>
      <c r="C30" s="176">
        <v>54</v>
      </c>
      <c r="D30" s="176">
        <v>15.9</v>
      </c>
      <c r="E30" s="176">
        <v>4.5</v>
      </c>
      <c r="F30" s="176">
        <v>6</v>
      </c>
      <c r="G30" s="176"/>
      <c r="H30" s="176"/>
      <c r="I30" s="176"/>
      <c r="J30" s="176"/>
      <c r="K30" s="176"/>
      <c r="L30" s="176">
        <v>3.4</v>
      </c>
      <c r="M30" s="176"/>
      <c r="N30" s="176"/>
      <c r="O30" s="176"/>
      <c r="P30" s="176">
        <v>2</v>
      </c>
      <c r="Q30" s="176"/>
      <c r="R30" s="176">
        <v>1.9</v>
      </c>
      <c r="S30" s="176">
        <v>2.8</v>
      </c>
      <c r="T30" s="176">
        <v>0</v>
      </c>
      <c r="U30" s="176"/>
      <c r="V30" s="176"/>
      <c r="W30" s="176"/>
      <c r="X30" s="176">
        <v>3</v>
      </c>
      <c r="Y30" s="176"/>
      <c r="Z30" s="176">
        <v>3</v>
      </c>
      <c r="AA30" s="176"/>
      <c r="AB30" s="176">
        <v>1.4</v>
      </c>
      <c r="AC30" s="176">
        <v>9.9</v>
      </c>
      <c r="AD30" s="176">
        <v>1</v>
      </c>
      <c r="AE30" s="176">
        <v>5</v>
      </c>
      <c r="AF30" s="176">
        <v>13.1</v>
      </c>
      <c r="AG30" s="176">
        <v>6</v>
      </c>
      <c r="AH30" s="176"/>
      <c r="AI30" s="176">
        <v>6</v>
      </c>
      <c r="AJ30" s="176">
        <v>6</v>
      </c>
      <c r="AK30" s="176"/>
      <c r="AL30" s="176"/>
      <c r="AM30" s="176"/>
      <c r="AN30" s="176">
        <v>0</v>
      </c>
      <c r="AO30" s="176"/>
      <c r="AP30" s="176"/>
      <c r="AQ30" s="176">
        <v>0</v>
      </c>
      <c r="AR30" s="176"/>
      <c r="AS30" s="176"/>
      <c r="AT30" s="176"/>
    </row>
    <row r="31" s="172" customFormat="1" ht="22.5" customHeight="1" spans="1:46">
      <c r="A31" s="175" t="s">
        <v>138</v>
      </c>
      <c r="B31" s="176">
        <v>215</v>
      </c>
      <c r="C31" s="176">
        <v>215</v>
      </c>
      <c r="D31" s="176">
        <v>40</v>
      </c>
      <c r="E31" s="176"/>
      <c r="F31" s="176">
        <v>40</v>
      </c>
      <c r="G31" s="176"/>
      <c r="H31" s="176"/>
      <c r="I31" s="176"/>
      <c r="J31" s="176"/>
      <c r="K31" s="176"/>
      <c r="L31" s="176"/>
      <c r="M31" s="176"/>
      <c r="N31" s="176"/>
      <c r="O31" s="176"/>
      <c r="P31" s="176"/>
      <c r="Q31" s="176"/>
      <c r="R31" s="176"/>
      <c r="S31" s="176"/>
      <c r="T31" s="176">
        <v>0</v>
      </c>
      <c r="U31" s="176"/>
      <c r="V31" s="176"/>
      <c r="W31" s="176"/>
      <c r="X31" s="176">
        <v>5</v>
      </c>
      <c r="Y31" s="176"/>
      <c r="Z31" s="176"/>
      <c r="AA31" s="176">
        <v>5</v>
      </c>
      <c r="AB31" s="176"/>
      <c r="AC31" s="176"/>
      <c r="AD31" s="176"/>
      <c r="AE31" s="176"/>
      <c r="AF31" s="176">
        <v>170</v>
      </c>
      <c r="AG31" s="176">
        <v>0</v>
      </c>
      <c r="AH31" s="176"/>
      <c r="AI31" s="176">
        <v>0</v>
      </c>
      <c r="AJ31" s="176"/>
      <c r="AK31" s="176"/>
      <c r="AL31" s="176"/>
      <c r="AM31" s="176"/>
      <c r="AN31" s="176">
        <v>0</v>
      </c>
      <c r="AO31" s="176"/>
      <c r="AP31" s="176"/>
      <c r="AQ31" s="176">
        <v>0</v>
      </c>
      <c r="AR31" s="176"/>
      <c r="AS31" s="176"/>
      <c r="AT31" s="176"/>
    </row>
    <row r="32" s="172" customFormat="1" ht="22.5" customHeight="1" spans="1:46">
      <c r="A32" s="175" t="s">
        <v>141</v>
      </c>
      <c r="B32" s="176">
        <v>1750</v>
      </c>
      <c r="C32" s="176">
        <v>1750</v>
      </c>
      <c r="D32" s="176">
        <v>0</v>
      </c>
      <c r="E32" s="176"/>
      <c r="F32" s="176"/>
      <c r="G32" s="176"/>
      <c r="H32" s="176"/>
      <c r="I32" s="176"/>
      <c r="J32" s="176"/>
      <c r="K32" s="176"/>
      <c r="L32" s="176"/>
      <c r="M32" s="176"/>
      <c r="N32" s="176"/>
      <c r="O32" s="176"/>
      <c r="P32" s="176"/>
      <c r="Q32" s="176"/>
      <c r="R32" s="176"/>
      <c r="S32" s="176"/>
      <c r="T32" s="176">
        <v>0</v>
      </c>
      <c r="U32" s="176"/>
      <c r="V32" s="176"/>
      <c r="W32" s="176"/>
      <c r="X32" s="176">
        <v>0</v>
      </c>
      <c r="Y32" s="176"/>
      <c r="Z32" s="176"/>
      <c r="AA32" s="176"/>
      <c r="AB32" s="176"/>
      <c r="AC32" s="176"/>
      <c r="AD32" s="176"/>
      <c r="AE32" s="176"/>
      <c r="AF32" s="176">
        <v>1750</v>
      </c>
      <c r="AG32" s="176">
        <v>0</v>
      </c>
      <c r="AH32" s="176"/>
      <c r="AI32" s="176">
        <v>0</v>
      </c>
      <c r="AJ32" s="176"/>
      <c r="AK32" s="176"/>
      <c r="AL32" s="176"/>
      <c r="AM32" s="176"/>
      <c r="AN32" s="176">
        <v>0</v>
      </c>
      <c r="AO32" s="176"/>
      <c r="AP32" s="176"/>
      <c r="AQ32" s="176">
        <v>0</v>
      </c>
      <c r="AR32" s="176"/>
      <c r="AS32" s="176"/>
      <c r="AT32" s="176"/>
    </row>
    <row r="33" s="172" customFormat="1" ht="22.5" customHeight="1" spans="1:46">
      <c r="A33" s="175" t="s">
        <v>143</v>
      </c>
      <c r="B33" s="176">
        <v>1500</v>
      </c>
      <c r="C33" s="176">
        <v>130</v>
      </c>
      <c r="D33" s="176">
        <v>50</v>
      </c>
      <c r="E33" s="176">
        <v>50</v>
      </c>
      <c r="F33" s="176"/>
      <c r="G33" s="176"/>
      <c r="H33" s="176"/>
      <c r="I33" s="176"/>
      <c r="J33" s="176"/>
      <c r="K33" s="176"/>
      <c r="L33" s="176"/>
      <c r="M33" s="176"/>
      <c r="N33" s="176"/>
      <c r="O33" s="176"/>
      <c r="P33" s="176"/>
      <c r="Q33" s="176"/>
      <c r="R33" s="176"/>
      <c r="S33" s="176"/>
      <c r="T33" s="176">
        <v>0</v>
      </c>
      <c r="U33" s="176"/>
      <c r="V33" s="176"/>
      <c r="W33" s="176"/>
      <c r="X33" s="176">
        <v>80</v>
      </c>
      <c r="Y33" s="176"/>
      <c r="Z33" s="176"/>
      <c r="AA33" s="176">
        <v>80</v>
      </c>
      <c r="AB33" s="176"/>
      <c r="AC33" s="176"/>
      <c r="AD33" s="176"/>
      <c r="AE33" s="176"/>
      <c r="AF33" s="176"/>
      <c r="AG33" s="176">
        <v>0</v>
      </c>
      <c r="AH33" s="176"/>
      <c r="AI33" s="176">
        <v>0</v>
      </c>
      <c r="AJ33" s="176"/>
      <c r="AK33" s="176"/>
      <c r="AL33" s="176"/>
      <c r="AM33" s="176"/>
      <c r="AN33" s="176">
        <v>0</v>
      </c>
      <c r="AO33" s="176"/>
      <c r="AP33" s="176"/>
      <c r="AQ33" s="176">
        <v>1370</v>
      </c>
      <c r="AR33" s="176">
        <v>470</v>
      </c>
      <c r="AS33" s="176">
        <v>900</v>
      </c>
      <c r="AT33" s="176"/>
    </row>
    <row r="34" s="172" customFormat="1" ht="22.5" customHeight="1" spans="1:46">
      <c r="A34" s="175" t="s">
        <v>145</v>
      </c>
      <c r="B34" s="176">
        <v>20</v>
      </c>
      <c r="C34" s="176">
        <v>20</v>
      </c>
      <c r="D34" s="176">
        <v>15</v>
      </c>
      <c r="E34" s="176">
        <v>13</v>
      </c>
      <c r="F34" s="176"/>
      <c r="G34" s="176"/>
      <c r="H34" s="176"/>
      <c r="I34" s="176"/>
      <c r="J34" s="176"/>
      <c r="K34" s="176"/>
      <c r="L34" s="176">
        <v>1</v>
      </c>
      <c r="M34" s="176">
        <v>1</v>
      </c>
      <c r="N34" s="176"/>
      <c r="O34" s="176"/>
      <c r="P34" s="176"/>
      <c r="Q34" s="176"/>
      <c r="R34" s="176"/>
      <c r="S34" s="176">
        <v>2</v>
      </c>
      <c r="T34" s="176">
        <v>0</v>
      </c>
      <c r="U34" s="176"/>
      <c r="V34" s="176"/>
      <c r="W34" s="176"/>
      <c r="X34" s="176">
        <v>0</v>
      </c>
      <c r="Y34" s="176"/>
      <c r="Z34" s="176"/>
      <c r="AA34" s="176"/>
      <c r="AB34" s="176"/>
      <c r="AC34" s="176"/>
      <c r="AD34" s="176"/>
      <c r="AE34" s="176"/>
      <c r="AF34" s="176">
        <v>3</v>
      </c>
      <c r="AG34" s="176">
        <v>0</v>
      </c>
      <c r="AH34" s="176"/>
      <c r="AI34" s="176">
        <v>0</v>
      </c>
      <c r="AJ34" s="176"/>
      <c r="AK34" s="176"/>
      <c r="AL34" s="176"/>
      <c r="AM34" s="176"/>
      <c r="AN34" s="176">
        <v>0</v>
      </c>
      <c r="AO34" s="176"/>
      <c r="AP34" s="176"/>
      <c r="AQ34" s="176">
        <v>0</v>
      </c>
      <c r="AR34" s="176"/>
      <c r="AS34" s="176"/>
      <c r="AT34" s="176"/>
    </row>
    <row r="35" s="172" customFormat="1" ht="22.5" customHeight="1" spans="1:46">
      <c r="A35" s="175" t="s">
        <v>147</v>
      </c>
      <c r="B35" s="176">
        <v>627</v>
      </c>
      <c r="C35" s="176">
        <v>477</v>
      </c>
      <c r="D35" s="176">
        <v>121.4</v>
      </c>
      <c r="E35" s="176">
        <v>4</v>
      </c>
      <c r="F35" s="176">
        <v>5</v>
      </c>
      <c r="G35" s="176"/>
      <c r="H35" s="176"/>
      <c r="I35" s="176"/>
      <c r="J35" s="176"/>
      <c r="K35" s="176">
        <v>15</v>
      </c>
      <c r="L35" s="176">
        <v>36.4</v>
      </c>
      <c r="M35" s="176"/>
      <c r="N35" s="176">
        <v>11</v>
      </c>
      <c r="O35" s="176">
        <v>50</v>
      </c>
      <c r="P35" s="176"/>
      <c r="Q35" s="176"/>
      <c r="R35" s="176"/>
      <c r="S35" s="176">
        <v>20</v>
      </c>
      <c r="T35" s="176">
        <v>0</v>
      </c>
      <c r="U35" s="176"/>
      <c r="V35" s="176"/>
      <c r="W35" s="176"/>
      <c r="X35" s="176">
        <v>0</v>
      </c>
      <c r="Y35" s="176"/>
      <c r="Z35" s="176"/>
      <c r="AA35" s="176"/>
      <c r="AB35" s="176"/>
      <c r="AC35" s="176"/>
      <c r="AD35" s="176"/>
      <c r="AE35" s="176"/>
      <c r="AF35" s="176">
        <v>335.6</v>
      </c>
      <c r="AG35" s="176">
        <v>150</v>
      </c>
      <c r="AH35" s="176"/>
      <c r="AI35" s="176">
        <v>150</v>
      </c>
      <c r="AJ35" s="176">
        <v>150</v>
      </c>
      <c r="AK35" s="176"/>
      <c r="AL35" s="176"/>
      <c r="AM35" s="176"/>
      <c r="AN35" s="176">
        <v>0</v>
      </c>
      <c r="AO35" s="176"/>
      <c r="AP35" s="176"/>
      <c r="AQ35" s="176">
        <v>0</v>
      </c>
      <c r="AR35" s="176"/>
      <c r="AS35" s="176"/>
      <c r="AT35" s="176"/>
    </row>
    <row r="36" s="172" customFormat="1" ht="22.5" customHeight="1" spans="1:46">
      <c r="A36" s="175" t="s">
        <v>149</v>
      </c>
      <c r="B36" s="176">
        <v>3674</v>
      </c>
      <c r="C36" s="176">
        <v>3674</v>
      </c>
      <c r="D36" s="176">
        <v>17.5</v>
      </c>
      <c r="E36" s="176"/>
      <c r="F36" s="176"/>
      <c r="G36" s="176"/>
      <c r="H36" s="176"/>
      <c r="I36" s="176"/>
      <c r="J36" s="176"/>
      <c r="K36" s="176"/>
      <c r="L36" s="176">
        <v>10.3</v>
      </c>
      <c r="M36" s="176"/>
      <c r="N36" s="176"/>
      <c r="O36" s="176"/>
      <c r="P36" s="176">
        <v>7.2</v>
      </c>
      <c r="Q36" s="176"/>
      <c r="R36" s="176"/>
      <c r="S36" s="176"/>
      <c r="T36" s="176">
        <v>14</v>
      </c>
      <c r="U36" s="176">
        <v>14</v>
      </c>
      <c r="V36" s="176"/>
      <c r="W36" s="176"/>
      <c r="X36" s="176">
        <v>437.5</v>
      </c>
      <c r="Y36" s="176"/>
      <c r="Z36" s="176">
        <v>11.5</v>
      </c>
      <c r="AA36" s="176">
        <v>426</v>
      </c>
      <c r="AB36" s="176"/>
      <c r="AC36" s="176"/>
      <c r="AD36" s="176"/>
      <c r="AE36" s="176"/>
      <c r="AF36" s="176">
        <v>3205</v>
      </c>
      <c r="AG36" s="176">
        <v>0</v>
      </c>
      <c r="AH36" s="176"/>
      <c r="AI36" s="176">
        <v>0</v>
      </c>
      <c r="AJ36" s="176"/>
      <c r="AK36" s="176"/>
      <c r="AL36" s="176"/>
      <c r="AM36" s="176"/>
      <c r="AN36" s="176">
        <v>0</v>
      </c>
      <c r="AO36" s="176"/>
      <c r="AP36" s="176"/>
      <c r="AQ36" s="176">
        <v>0</v>
      </c>
      <c r="AR36" s="176"/>
      <c r="AS36" s="176"/>
      <c r="AT36" s="176"/>
    </row>
    <row r="37" s="172" customFormat="1" ht="22.5" customHeight="1" spans="1:46">
      <c r="A37" s="175" t="s">
        <v>157</v>
      </c>
      <c r="B37" s="176">
        <v>570</v>
      </c>
      <c r="C37" s="176">
        <v>570</v>
      </c>
      <c r="D37" s="176">
        <v>236</v>
      </c>
      <c r="E37" s="176"/>
      <c r="F37" s="176"/>
      <c r="G37" s="176"/>
      <c r="H37" s="176"/>
      <c r="I37" s="176"/>
      <c r="J37" s="176"/>
      <c r="K37" s="176">
        <v>36</v>
      </c>
      <c r="L37" s="176"/>
      <c r="M37" s="176">
        <v>200</v>
      </c>
      <c r="N37" s="176"/>
      <c r="O37" s="176"/>
      <c r="P37" s="176"/>
      <c r="Q37" s="176"/>
      <c r="R37" s="176"/>
      <c r="S37" s="176"/>
      <c r="T37" s="176">
        <v>0</v>
      </c>
      <c r="U37" s="176"/>
      <c r="V37" s="176"/>
      <c r="W37" s="176"/>
      <c r="X37" s="176">
        <v>0</v>
      </c>
      <c r="Y37" s="176"/>
      <c r="Z37" s="176"/>
      <c r="AA37" s="176"/>
      <c r="AB37" s="176"/>
      <c r="AC37" s="176"/>
      <c r="AD37" s="176"/>
      <c r="AE37" s="176"/>
      <c r="AF37" s="176">
        <v>334</v>
      </c>
      <c r="AG37" s="176">
        <v>0</v>
      </c>
      <c r="AH37" s="176"/>
      <c r="AI37" s="176">
        <v>0</v>
      </c>
      <c r="AJ37" s="176"/>
      <c r="AK37" s="176"/>
      <c r="AL37" s="176"/>
      <c r="AM37" s="176"/>
      <c r="AN37" s="176">
        <v>0</v>
      </c>
      <c r="AO37" s="176"/>
      <c r="AP37" s="176"/>
      <c r="AQ37" s="176">
        <v>0</v>
      </c>
      <c r="AR37" s="176"/>
      <c r="AS37" s="176"/>
      <c r="AT37" s="176"/>
    </row>
    <row r="38" s="172" customFormat="1" ht="22.5" customHeight="1" spans="1:46">
      <c r="A38" s="175" t="s">
        <v>159</v>
      </c>
      <c r="B38" s="176">
        <v>232</v>
      </c>
      <c r="C38" s="176">
        <v>232</v>
      </c>
      <c r="D38" s="176">
        <v>0</v>
      </c>
      <c r="E38" s="176"/>
      <c r="F38" s="176"/>
      <c r="G38" s="176"/>
      <c r="H38" s="176"/>
      <c r="I38" s="176"/>
      <c r="J38" s="176"/>
      <c r="K38" s="176"/>
      <c r="L38" s="176"/>
      <c r="M38" s="176"/>
      <c r="N38" s="176"/>
      <c r="O38" s="176"/>
      <c r="P38" s="176"/>
      <c r="Q38" s="176"/>
      <c r="R38" s="176"/>
      <c r="S38" s="176"/>
      <c r="T38" s="176">
        <v>0</v>
      </c>
      <c r="U38" s="176"/>
      <c r="V38" s="176"/>
      <c r="W38" s="176"/>
      <c r="X38" s="176">
        <v>212</v>
      </c>
      <c r="Y38" s="176"/>
      <c r="Z38" s="176"/>
      <c r="AA38" s="176">
        <v>212</v>
      </c>
      <c r="AB38" s="176"/>
      <c r="AC38" s="176"/>
      <c r="AD38" s="176"/>
      <c r="AE38" s="176"/>
      <c r="AF38" s="176">
        <v>20</v>
      </c>
      <c r="AG38" s="176">
        <v>0</v>
      </c>
      <c r="AH38" s="176"/>
      <c r="AI38" s="176">
        <v>0</v>
      </c>
      <c r="AJ38" s="176"/>
      <c r="AK38" s="176"/>
      <c r="AL38" s="176"/>
      <c r="AM38" s="176"/>
      <c r="AN38" s="176">
        <v>0</v>
      </c>
      <c r="AO38" s="176"/>
      <c r="AP38" s="176"/>
      <c r="AQ38" s="176">
        <v>0</v>
      </c>
      <c r="AR38" s="176"/>
      <c r="AS38" s="176"/>
      <c r="AT38" s="176"/>
    </row>
    <row r="39" s="172" customFormat="1" ht="22.5" customHeight="1" spans="1:46">
      <c r="A39" s="175" t="s">
        <v>161</v>
      </c>
      <c r="B39" s="176">
        <v>4220</v>
      </c>
      <c r="C39" s="176">
        <v>4220</v>
      </c>
      <c r="D39" s="176">
        <v>0</v>
      </c>
      <c r="E39" s="176"/>
      <c r="F39" s="176"/>
      <c r="G39" s="176"/>
      <c r="H39" s="176"/>
      <c r="I39" s="176"/>
      <c r="J39" s="176"/>
      <c r="K39" s="176"/>
      <c r="L39" s="176"/>
      <c r="M39" s="176"/>
      <c r="N39" s="176"/>
      <c r="O39" s="176"/>
      <c r="P39" s="176"/>
      <c r="Q39" s="176"/>
      <c r="R39" s="176"/>
      <c r="S39" s="176"/>
      <c r="T39" s="176">
        <v>0</v>
      </c>
      <c r="U39" s="176"/>
      <c r="V39" s="176"/>
      <c r="W39" s="176"/>
      <c r="X39" s="176">
        <v>0</v>
      </c>
      <c r="Y39" s="176"/>
      <c r="Z39" s="176"/>
      <c r="AA39" s="176"/>
      <c r="AB39" s="176"/>
      <c r="AC39" s="176"/>
      <c r="AD39" s="176"/>
      <c r="AE39" s="176"/>
      <c r="AF39" s="176">
        <v>4220</v>
      </c>
      <c r="AG39" s="176">
        <v>0</v>
      </c>
      <c r="AH39" s="176"/>
      <c r="AI39" s="176">
        <v>0</v>
      </c>
      <c r="AJ39" s="176"/>
      <c r="AK39" s="176"/>
      <c r="AL39" s="176"/>
      <c r="AM39" s="176"/>
      <c r="AN39" s="176">
        <v>0</v>
      </c>
      <c r="AO39" s="176"/>
      <c r="AP39" s="176"/>
      <c r="AQ39" s="176">
        <v>0</v>
      </c>
      <c r="AR39" s="176"/>
      <c r="AS39" s="176"/>
      <c r="AT39" s="176"/>
    </row>
    <row r="40" s="172" customFormat="1" ht="22.5" customHeight="1" spans="1:46">
      <c r="A40" s="175" t="s">
        <v>163</v>
      </c>
      <c r="B40" s="176">
        <v>4437</v>
      </c>
      <c r="C40" s="176">
        <v>4437</v>
      </c>
      <c r="D40" s="176">
        <v>0</v>
      </c>
      <c r="E40" s="176"/>
      <c r="F40" s="176"/>
      <c r="G40" s="176"/>
      <c r="H40" s="176"/>
      <c r="I40" s="176"/>
      <c r="J40" s="176"/>
      <c r="K40" s="176"/>
      <c r="L40" s="176"/>
      <c r="M40" s="176"/>
      <c r="N40" s="176"/>
      <c r="O40" s="176"/>
      <c r="P40" s="176"/>
      <c r="Q40" s="176"/>
      <c r="R40" s="176"/>
      <c r="S40" s="176"/>
      <c r="T40" s="176">
        <v>0</v>
      </c>
      <c r="U40" s="176"/>
      <c r="V40" s="176"/>
      <c r="W40" s="176"/>
      <c r="X40" s="176">
        <v>0</v>
      </c>
      <c r="Y40" s="176"/>
      <c r="Z40" s="176"/>
      <c r="AA40" s="176"/>
      <c r="AB40" s="176"/>
      <c r="AC40" s="176"/>
      <c r="AD40" s="176"/>
      <c r="AE40" s="176"/>
      <c r="AF40" s="176">
        <v>4437</v>
      </c>
      <c r="AG40" s="176">
        <v>0</v>
      </c>
      <c r="AH40" s="176"/>
      <c r="AI40" s="176">
        <v>0</v>
      </c>
      <c r="AJ40" s="176"/>
      <c r="AK40" s="176"/>
      <c r="AL40" s="176"/>
      <c r="AM40" s="176"/>
      <c r="AN40" s="176">
        <v>0</v>
      </c>
      <c r="AO40" s="176"/>
      <c r="AP40" s="176"/>
      <c r="AQ40" s="176">
        <v>0</v>
      </c>
      <c r="AR40" s="176"/>
      <c r="AS40" s="176"/>
      <c r="AT40" s="176"/>
    </row>
    <row r="41" s="172" customFormat="1" ht="22.5" customHeight="1" spans="1:46">
      <c r="A41" s="175" t="s">
        <v>165</v>
      </c>
      <c r="B41" s="176">
        <v>440</v>
      </c>
      <c r="C41" s="176">
        <v>80</v>
      </c>
      <c r="D41" s="176">
        <v>34.34</v>
      </c>
      <c r="E41" s="176">
        <v>7.8</v>
      </c>
      <c r="F41" s="176">
        <v>3.8</v>
      </c>
      <c r="G41" s="176"/>
      <c r="H41" s="176">
        <v>0.14</v>
      </c>
      <c r="I41" s="176">
        <v>1.8</v>
      </c>
      <c r="J41" s="176">
        <v>1.2</v>
      </c>
      <c r="K41" s="176">
        <v>18</v>
      </c>
      <c r="L41" s="176">
        <v>1.6</v>
      </c>
      <c r="M41" s="176"/>
      <c r="N41" s="176"/>
      <c r="O41" s="176"/>
      <c r="P41" s="176"/>
      <c r="Q41" s="176"/>
      <c r="R41" s="176"/>
      <c r="S41" s="176">
        <v>10.8</v>
      </c>
      <c r="T41" s="176">
        <v>0</v>
      </c>
      <c r="U41" s="176"/>
      <c r="V41" s="176"/>
      <c r="W41" s="176"/>
      <c r="X41" s="176">
        <v>0</v>
      </c>
      <c r="Y41" s="176"/>
      <c r="Z41" s="176"/>
      <c r="AA41" s="176"/>
      <c r="AB41" s="176"/>
      <c r="AC41" s="176"/>
      <c r="AD41" s="176">
        <v>11</v>
      </c>
      <c r="AE41" s="176">
        <v>7.86</v>
      </c>
      <c r="AF41" s="176">
        <v>16</v>
      </c>
      <c r="AG41" s="176">
        <v>360</v>
      </c>
      <c r="AH41" s="176"/>
      <c r="AI41" s="176">
        <v>360</v>
      </c>
      <c r="AJ41" s="176"/>
      <c r="AK41" s="176">
        <v>360</v>
      </c>
      <c r="AL41" s="176"/>
      <c r="AM41" s="176"/>
      <c r="AN41" s="176">
        <v>0</v>
      </c>
      <c r="AO41" s="176"/>
      <c r="AP41" s="176"/>
      <c r="AQ41" s="176">
        <v>0</v>
      </c>
      <c r="AR41" s="176"/>
      <c r="AS41" s="176"/>
      <c r="AT41" s="176"/>
    </row>
    <row r="42" s="172" customFormat="1" ht="22.5" customHeight="1" spans="1:46">
      <c r="A42" s="175" t="s">
        <v>167</v>
      </c>
      <c r="B42" s="176">
        <v>1120</v>
      </c>
      <c r="C42" s="176">
        <v>0</v>
      </c>
      <c r="D42" s="176">
        <v>0</v>
      </c>
      <c r="E42" s="176"/>
      <c r="F42" s="176"/>
      <c r="G42" s="176"/>
      <c r="H42" s="176"/>
      <c r="I42" s="176"/>
      <c r="J42" s="176"/>
      <c r="K42" s="176"/>
      <c r="L42" s="176"/>
      <c r="M42" s="176"/>
      <c r="N42" s="176"/>
      <c r="O42" s="176"/>
      <c r="P42" s="176"/>
      <c r="Q42" s="176"/>
      <c r="R42" s="176"/>
      <c r="S42" s="176"/>
      <c r="T42" s="176">
        <v>0</v>
      </c>
      <c r="U42" s="176"/>
      <c r="V42" s="176"/>
      <c r="W42" s="176"/>
      <c r="X42" s="176">
        <v>0</v>
      </c>
      <c r="Y42" s="176"/>
      <c r="Z42" s="176"/>
      <c r="AA42" s="176"/>
      <c r="AB42" s="176"/>
      <c r="AC42" s="176"/>
      <c r="AD42" s="176"/>
      <c r="AE42" s="176"/>
      <c r="AF42" s="176"/>
      <c r="AG42" s="176">
        <v>1120</v>
      </c>
      <c r="AH42" s="176"/>
      <c r="AI42" s="176">
        <v>0</v>
      </c>
      <c r="AJ42" s="176"/>
      <c r="AK42" s="176"/>
      <c r="AL42" s="176"/>
      <c r="AM42" s="176">
        <v>1120</v>
      </c>
      <c r="AN42" s="176">
        <v>0</v>
      </c>
      <c r="AO42" s="176"/>
      <c r="AP42" s="176"/>
      <c r="AQ42" s="176">
        <v>0</v>
      </c>
      <c r="AR42" s="176"/>
      <c r="AS42" s="176"/>
      <c r="AT42" s="176"/>
    </row>
    <row r="43" s="172" customFormat="1" ht="22.5" customHeight="1" spans="1:46">
      <c r="A43" s="175" t="s">
        <v>169</v>
      </c>
      <c r="B43" s="176">
        <v>5067</v>
      </c>
      <c r="C43" s="176">
        <v>3212</v>
      </c>
      <c r="D43" s="176">
        <v>359.66</v>
      </c>
      <c r="E43" s="176">
        <v>3.66</v>
      </c>
      <c r="F43" s="176"/>
      <c r="G43" s="176"/>
      <c r="H43" s="176">
        <v>29</v>
      </c>
      <c r="I43" s="176">
        <v>124</v>
      </c>
      <c r="J43" s="176"/>
      <c r="K43" s="176">
        <v>120</v>
      </c>
      <c r="L43" s="176">
        <v>75</v>
      </c>
      <c r="M43" s="176">
        <v>8</v>
      </c>
      <c r="N43" s="176"/>
      <c r="O43" s="176"/>
      <c r="P43" s="176"/>
      <c r="Q43" s="176"/>
      <c r="R43" s="176">
        <v>274</v>
      </c>
      <c r="S43" s="176">
        <v>5</v>
      </c>
      <c r="T43" s="176">
        <v>38</v>
      </c>
      <c r="U43" s="176">
        <v>38</v>
      </c>
      <c r="V43" s="176"/>
      <c r="W43" s="176"/>
      <c r="X43" s="176">
        <v>405</v>
      </c>
      <c r="Y43" s="176"/>
      <c r="Z43" s="176">
        <v>373</v>
      </c>
      <c r="AA43" s="176">
        <v>32</v>
      </c>
      <c r="AB43" s="176">
        <v>370</v>
      </c>
      <c r="AC43" s="176"/>
      <c r="AD43" s="176">
        <v>130</v>
      </c>
      <c r="AE43" s="176">
        <v>300</v>
      </c>
      <c r="AF43" s="176">
        <v>1330.34</v>
      </c>
      <c r="AG43" s="176">
        <v>1855</v>
      </c>
      <c r="AH43" s="176"/>
      <c r="AI43" s="176">
        <v>55</v>
      </c>
      <c r="AJ43" s="176">
        <v>55</v>
      </c>
      <c r="AK43" s="176"/>
      <c r="AL43" s="176"/>
      <c r="AM43" s="176">
        <v>1800</v>
      </c>
      <c r="AN43" s="176">
        <v>0</v>
      </c>
      <c r="AO43" s="176"/>
      <c r="AP43" s="176"/>
      <c r="AQ43" s="176">
        <v>0</v>
      </c>
      <c r="AR43" s="176"/>
      <c r="AS43" s="176"/>
      <c r="AT43" s="176"/>
    </row>
    <row r="44" s="172" customFormat="1" ht="22.5" customHeight="1" spans="1:46">
      <c r="A44" s="175" t="s">
        <v>171</v>
      </c>
      <c r="B44" s="176">
        <v>95</v>
      </c>
      <c r="C44" s="176">
        <v>95</v>
      </c>
      <c r="D44" s="176">
        <v>40</v>
      </c>
      <c r="E44" s="176"/>
      <c r="F44" s="176"/>
      <c r="G44" s="176"/>
      <c r="H44" s="176">
        <v>5</v>
      </c>
      <c r="I44" s="176">
        <v>35</v>
      </c>
      <c r="J44" s="176"/>
      <c r="K44" s="176"/>
      <c r="L44" s="176"/>
      <c r="M44" s="176"/>
      <c r="N44" s="176"/>
      <c r="O44" s="176"/>
      <c r="P44" s="176"/>
      <c r="Q44" s="176"/>
      <c r="R44" s="176"/>
      <c r="S44" s="176"/>
      <c r="T44" s="176">
        <v>0</v>
      </c>
      <c r="U44" s="176"/>
      <c r="V44" s="176"/>
      <c r="W44" s="176"/>
      <c r="X44" s="176">
        <v>21.5</v>
      </c>
      <c r="Y44" s="176"/>
      <c r="Z44" s="176">
        <v>21.5</v>
      </c>
      <c r="AA44" s="176"/>
      <c r="AB44" s="176"/>
      <c r="AC44" s="176"/>
      <c r="AD44" s="176"/>
      <c r="AE44" s="176">
        <v>6</v>
      </c>
      <c r="AF44" s="176">
        <v>27.5</v>
      </c>
      <c r="AG44" s="176">
        <v>0</v>
      </c>
      <c r="AH44" s="176"/>
      <c r="AI44" s="176">
        <v>0</v>
      </c>
      <c r="AJ44" s="176"/>
      <c r="AK44" s="176"/>
      <c r="AL44" s="176"/>
      <c r="AM44" s="176"/>
      <c r="AN44" s="176">
        <v>0</v>
      </c>
      <c r="AO44" s="176"/>
      <c r="AP44" s="176"/>
      <c r="AQ44" s="176">
        <v>0</v>
      </c>
      <c r="AR44" s="176"/>
      <c r="AS44" s="176"/>
      <c r="AT44" s="176"/>
    </row>
    <row r="45" s="172" customFormat="1" ht="22.5" customHeight="1" spans="1:46">
      <c r="A45" s="175" t="s">
        <v>173</v>
      </c>
      <c r="B45" s="176">
        <v>3850</v>
      </c>
      <c r="C45" s="176">
        <v>244.65</v>
      </c>
      <c r="D45" s="176">
        <v>15.47</v>
      </c>
      <c r="E45" s="176"/>
      <c r="F45" s="176"/>
      <c r="G45" s="176"/>
      <c r="H45" s="176">
        <v>2</v>
      </c>
      <c r="I45" s="176">
        <v>6.47</v>
      </c>
      <c r="J45" s="176"/>
      <c r="K45" s="176">
        <v>7</v>
      </c>
      <c r="L45" s="176"/>
      <c r="M45" s="176"/>
      <c r="N45" s="176"/>
      <c r="O45" s="176"/>
      <c r="P45" s="176"/>
      <c r="Q45" s="176"/>
      <c r="R45" s="176"/>
      <c r="S45" s="176"/>
      <c r="T45" s="176">
        <v>0</v>
      </c>
      <c r="U45" s="176"/>
      <c r="V45" s="176"/>
      <c r="W45" s="176"/>
      <c r="X45" s="176">
        <v>4</v>
      </c>
      <c r="Y45" s="176">
        <v>4</v>
      </c>
      <c r="Z45" s="176"/>
      <c r="AA45" s="176"/>
      <c r="AB45" s="176"/>
      <c r="AC45" s="176"/>
      <c r="AD45" s="176"/>
      <c r="AE45" s="176"/>
      <c r="AF45" s="176">
        <v>225.18</v>
      </c>
      <c r="AG45" s="176">
        <v>3605.35</v>
      </c>
      <c r="AH45" s="176"/>
      <c r="AI45" s="176">
        <v>5.35</v>
      </c>
      <c r="AJ45" s="176">
        <v>5.35</v>
      </c>
      <c r="AK45" s="176"/>
      <c r="AL45" s="176"/>
      <c r="AM45" s="176"/>
      <c r="AN45" s="176">
        <v>3600</v>
      </c>
      <c r="AO45" s="176"/>
      <c r="AP45" s="176">
        <v>3600</v>
      </c>
      <c r="AQ45" s="176">
        <v>0</v>
      </c>
      <c r="AR45" s="176"/>
      <c r="AS45" s="176"/>
      <c r="AT45" s="176"/>
    </row>
    <row r="46" s="172" customFormat="1" ht="22.5" customHeight="1" spans="1:46">
      <c r="A46" s="175" t="s">
        <v>175</v>
      </c>
      <c r="B46" s="176">
        <v>50</v>
      </c>
      <c r="C46" s="176">
        <v>50</v>
      </c>
      <c r="D46" s="176">
        <v>1.68</v>
      </c>
      <c r="E46" s="176"/>
      <c r="F46" s="176"/>
      <c r="G46" s="176"/>
      <c r="H46" s="176">
        <v>0.48</v>
      </c>
      <c r="I46" s="176">
        <v>1.2</v>
      </c>
      <c r="J46" s="176"/>
      <c r="K46" s="176"/>
      <c r="L46" s="176"/>
      <c r="M46" s="176"/>
      <c r="N46" s="176"/>
      <c r="O46" s="176"/>
      <c r="P46" s="176"/>
      <c r="Q46" s="176"/>
      <c r="R46" s="176"/>
      <c r="S46" s="176"/>
      <c r="T46" s="176">
        <v>0</v>
      </c>
      <c r="U46" s="176"/>
      <c r="V46" s="176"/>
      <c r="W46" s="176"/>
      <c r="X46" s="176">
        <v>0</v>
      </c>
      <c r="Y46" s="176"/>
      <c r="Z46" s="176"/>
      <c r="AA46" s="176"/>
      <c r="AB46" s="176"/>
      <c r="AC46" s="176"/>
      <c r="AD46" s="176"/>
      <c r="AE46" s="176">
        <v>7.52</v>
      </c>
      <c r="AF46" s="176">
        <v>40.8</v>
      </c>
      <c r="AG46" s="176">
        <v>0</v>
      </c>
      <c r="AH46" s="176"/>
      <c r="AI46" s="176">
        <v>0</v>
      </c>
      <c r="AJ46" s="176"/>
      <c r="AK46" s="176"/>
      <c r="AL46" s="176"/>
      <c r="AM46" s="176"/>
      <c r="AN46" s="176">
        <v>0</v>
      </c>
      <c r="AO46" s="176"/>
      <c r="AP46" s="176"/>
      <c r="AQ46" s="176">
        <v>0</v>
      </c>
      <c r="AR46" s="176"/>
      <c r="AS46" s="176"/>
      <c r="AT46" s="176"/>
    </row>
    <row r="47" s="172" customFormat="1" ht="22.5" customHeight="1" spans="1:46">
      <c r="A47" s="175" t="s">
        <v>177</v>
      </c>
      <c r="B47" s="176">
        <v>233</v>
      </c>
      <c r="C47" s="176">
        <v>233</v>
      </c>
      <c r="D47" s="176">
        <v>24.7</v>
      </c>
      <c r="E47" s="176"/>
      <c r="F47" s="176">
        <v>24.7</v>
      </c>
      <c r="G47" s="176"/>
      <c r="H47" s="176"/>
      <c r="I47" s="176"/>
      <c r="J47" s="176"/>
      <c r="K47" s="176"/>
      <c r="L47" s="176"/>
      <c r="M47" s="176"/>
      <c r="N47" s="176"/>
      <c r="O47" s="176"/>
      <c r="P47" s="176"/>
      <c r="Q47" s="176"/>
      <c r="R47" s="176"/>
      <c r="S47" s="176"/>
      <c r="T47" s="176">
        <v>0</v>
      </c>
      <c r="U47" s="176"/>
      <c r="V47" s="176"/>
      <c r="W47" s="176"/>
      <c r="X47" s="176">
        <v>50</v>
      </c>
      <c r="Y47" s="176"/>
      <c r="Z47" s="176"/>
      <c r="AA47" s="176">
        <v>50</v>
      </c>
      <c r="AB47" s="176"/>
      <c r="AC47" s="176"/>
      <c r="AD47" s="176"/>
      <c r="AE47" s="176"/>
      <c r="AF47" s="176">
        <v>158.3</v>
      </c>
      <c r="AG47" s="176">
        <v>0</v>
      </c>
      <c r="AH47" s="176"/>
      <c r="AI47" s="176">
        <v>0</v>
      </c>
      <c r="AJ47" s="176"/>
      <c r="AK47" s="176"/>
      <c r="AL47" s="176"/>
      <c r="AM47" s="176"/>
      <c r="AN47" s="176">
        <v>0</v>
      </c>
      <c r="AO47" s="176"/>
      <c r="AP47" s="176"/>
      <c r="AQ47" s="176">
        <v>0</v>
      </c>
      <c r="AR47" s="176"/>
      <c r="AS47" s="176"/>
      <c r="AT47" s="176"/>
    </row>
    <row r="48" s="172" customFormat="1" ht="22.5" customHeight="1" spans="1:46">
      <c r="A48" s="175" t="s">
        <v>179</v>
      </c>
      <c r="B48" s="176">
        <v>238</v>
      </c>
      <c r="C48" s="176">
        <v>238</v>
      </c>
      <c r="D48" s="176">
        <v>0</v>
      </c>
      <c r="E48" s="176"/>
      <c r="F48" s="176"/>
      <c r="G48" s="176"/>
      <c r="H48" s="176"/>
      <c r="I48" s="176"/>
      <c r="J48" s="176"/>
      <c r="K48" s="176"/>
      <c r="L48" s="176"/>
      <c r="M48" s="176"/>
      <c r="N48" s="176"/>
      <c r="O48" s="176"/>
      <c r="P48" s="176"/>
      <c r="Q48" s="176"/>
      <c r="R48" s="176"/>
      <c r="S48" s="176"/>
      <c r="T48" s="176">
        <v>125</v>
      </c>
      <c r="U48" s="176">
        <v>125</v>
      </c>
      <c r="V48" s="176"/>
      <c r="W48" s="176"/>
      <c r="X48" s="176">
        <v>0</v>
      </c>
      <c r="Y48" s="176"/>
      <c r="Z48" s="176"/>
      <c r="AA48" s="176"/>
      <c r="AB48" s="176"/>
      <c r="AC48" s="176"/>
      <c r="AD48" s="176"/>
      <c r="AE48" s="176"/>
      <c r="AF48" s="176">
        <v>113</v>
      </c>
      <c r="AG48" s="176">
        <v>0</v>
      </c>
      <c r="AH48" s="176"/>
      <c r="AI48" s="176">
        <v>0</v>
      </c>
      <c r="AJ48" s="176"/>
      <c r="AK48" s="176"/>
      <c r="AL48" s="176"/>
      <c r="AM48" s="176"/>
      <c r="AN48" s="176">
        <v>0</v>
      </c>
      <c r="AO48" s="176"/>
      <c r="AP48" s="176"/>
      <c r="AQ48" s="176">
        <v>0</v>
      </c>
      <c r="AR48" s="176"/>
      <c r="AS48" s="176"/>
      <c r="AT48" s="176"/>
    </row>
    <row r="49" s="172" customFormat="1" ht="22.5" customHeight="1" spans="1:46">
      <c r="A49" s="175" t="s">
        <v>181</v>
      </c>
      <c r="B49" s="176">
        <v>60</v>
      </c>
      <c r="C49" s="176">
        <v>0</v>
      </c>
      <c r="D49" s="176">
        <v>0</v>
      </c>
      <c r="E49" s="176"/>
      <c r="F49" s="176"/>
      <c r="G49" s="176"/>
      <c r="H49" s="176"/>
      <c r="I49" s="176"/>
      <c r="J49" s="176"/>
      <c r="K49" s="176"/>
      <c r="L49" s="176"/>
      <c r="M49" s="176"/>
      <c r="N49" s="176"/>
      <c r="O49" s="176"/>
      <c r="P49" s="176"/>
      <c r="Q49" s="176"/>
      <c r="R49" s="176"/>
      <c r="S49" s="176"/>
      <c r="T49" s="176">
        <v>0</v>
      </c>
      <c r="U49" s="176"/>
      <c r="V49" s="176"/>
      <c r="W49" s="176"/>
      <c r="X49" s="176">
        <v>0</v>
      </c>
      <c r="Y49" s="176"/>
      <c r="Z49" s="176"/>
      <c r="AA49" s="176"/>
      <c r="AB49" s="176"/>
      <c r="AC49" s="176"/>
      <c r="AD49" s="176"/>
      <c r="AE49" s="176"/>
      <c r="AF49" s="176"/>
      <c r="AG49" s="176">
        <v>60</v>
      </c>
      <c r="AH49" s="176"/>
      <c r="AI49" s="176">
        <v>0</v>
      </c>
      <c r="AJ49" s="176"/>
      <c r="AK49" s="176"/>
      <c r="AL49" s="176"/>
      <c r="AM49" s="176">
        <v>60</v>
      </c>
      <c r="AN49" s="176">
        <v>0</v>
      </c>
      <c r="AO49" s="176"/>
      <c r="AP49" s="176"/>
      <c r="AQ49" s="176">
        <v>0</v>
      </c>
      <c r="AR49" s="176"/>
      <c r="AS49" s="176"/>
      <c r="AT49" s="176"/>
    </row>
    <row r="50" s="172" customFormat="1" ht="22.5" customHeight="1" spans="1:46">
      <c r="A50" s="175" t="s">
        <v>183</v>
      </c>
      <c r="B50" s="176">
        <v>1545</v>
      </c>
      <c r="C50" s="176">
        <v>530</v>
      </c>
      <c r="D50" s="176">
        <v>0</v>
      </c>
      <c r="E50" s="176"/>
      <c r="F50" s="176"/>
      <c r="G50" s="176"/>
      <c r="H50" s="176"/>
      <c r="I50" s="176"/>
      <c r="J50" s="176"/>
      <c r="K50" s="176"/>
      <c r="L50" s="176"/>
      <c r="M50" s="176"/>
      <c r="N50" s="176"/>
      <c r="O50" s="176"/>
      <c r="P50" s="176"/>
      <c r="Q50" s="176"/>
      <c r="R50" s="176"/>
      <c r="S50" s="176"/>
      <c r="T50" s="176">
        <v>0</v>
      </c>
      <c r="U50" s="176"/>
      <c r="V50" s="176"/>
      <c r="W50" s="176"/>
      <c r="X50" s="176">
        <v>0</v>
      </c>
      <c r="Y50" s="176"/>
      <c r="Z50" s="176"/>
      <c r="AA50" s="176"/>
      <c r="AB50" s="176"/>
      <c r="AC50" s="176"/>
      <c r="AD50" s="176"/>
      <c r="AE50" s="176"/>
      <c r="AF50" s="176">
        <v>530</v>
      </c>
      <c r="AG50" s="176">
        <v>1015</v>
      </c>
      <c r="AH50" s="176"/>
      <c r="AI50" s="176">
        <v>1015</v>
      </c>
      <c r="AJ50" s="176"/>
      <c r="AK50" s="176">
        <v>1015</v>
      </c>
      <c r="AL50" s="176"/>
      <c r="AM50" s="176"/>
      <c r="AN50" s="176">
        <v>0</v>
      </c>
      <c r="AO50" s="176"/>
      <c r="AP50" s="176"/>
      <c r="AQ50" s="176">
        <v>0</v>
      </c>
      <c r="AR50" s="176"/>
      <c r="AS50" s="176"/>
      <c r="AT50" s="176"/>
    </row>
    <row r="51" s="172" customFormat="1" ht="22.5" customHeight="1" spans="1:46">
      <c r="A51" s="175" t="s">
        <v>185</v>
      </c>
      <c r="B51" s="176">
        <v>10250</v>
      </c>
      <c r="C51" s="176">
        <v>6250</v>
      </c>
      <c r="D51" s="176">
        <v>0</v>
      </c>
      <c r="E51" s="176"/>
      <c r="F51" s="176"/>
      <c r="G51" s="176"/>
      <c r="H51" s="176"/>
      <c r="I51" s="176"/>
      <c r="J51" s="176"/>
      <c r="K51" s="176"/>
      <c r="L51" s="176"/>
      <c r="M51" s="176"/>
      <c r="N51" s="176"/>
      <c r="O51" s="176"/>
      <c r="P51" s="176"/>
      <c r="Q51" s="176"/>
      <c r="R51" s="176"/>
      <c r="S51" s="176"/>
      <c r="T51" s="176">
        <v>0</v>
      </c>
      <c r="U51" s="176"/>
      <c r="V51" s="176"/>
      <c r="W51" s="176"/>
      <c r="X51" s="176">
        <v>0</v>
      </c>
      <c r="Y51" s="176"/>
      <c r="Z51" s="176"/>
      <c r="AA51" s="176"/>
      <c r="AB51" s="176"/>
      <c r="AC51" s="176"/>
      <c r="AD51" s="176"/>
      <c r="AE51" s="176"/>
      <c r="AF51" s="176">
        <v>6250</v>
      </c>
      <c r="AG51" s="176">
        <v>4000</v>
      </c>
      <c r="AH51" s="176"/>
      <c r="AI51" s="176">
        <v>2500</v>
      </c>
      <c r="AJ51" s="176"/>
      <c r="AK51" s="176">
        <v>2500</v>
      </c>
      <c r="AL51" s="176"/>
      <c r="AM51" s="176">
        <v>1500</v>
      </c>
      <c r="AN51" s="176">
        <v>0</v>
      </c>
      <c r="AO51" s="176"/>
      <c r="AP51" s="176"/>
      <c r="AQ51" s="176">
        <v>0</v>
      </c>
      <c r="AR51" s="176"/>
      <c r="AS51" s="176"/>
      <c r="AT51" s="176"/>
    </row>
    <row r="52" s="172" customFormat="1" ht="22.5" customHeight="1" spans="1:46">
      <c r="A52" s="175" t="s">
        <v>187</v>
      </c>
      <c r="B52" s="176">
        <v>115</v>
      </c>
      <c r="C52" s="176">
        <v>40</v>
      </c>
      <c r="D52" s="176">
        <v>0</v>
      </c>
      <c r="E52" s="176"/>
      <c r="F52" s="176"/>
      <c r="G52" s="176"/>
      <c r="H52" s="176"/>
      <c r="I52" s="176"/>
      <c r="J52" s="176"/>
      <c r="K52" s="176"/>
      <c r="L52" s="176"/>
      <c r="M52" s="176"/>
      <c r="N52" s="176"/>
      <c r="O52" s="176"/>
      <c r="P52" s="176"/>
      <c r="Q52" s="176"/>
      <c r="R52" s="176"/>
      <c r="S52" s="176"/>
      <c r="T52" s="176">
        <v>0</v>
      </c>
      <c r="U52" s="176"/>
      <c r="V52" s="176"/>
      <c r="W52" s="176"/>
      <c r="X52" s="176">
        <v>0</v>
      </c>
      <c r="Y52" s="176"/>
      <c r="Z52" s="176"/>
      <c r="AA52" s="176"/>
      <c r="AB52" s="176"/>
      <c r="AC52" s="176"/>
      <c r="AD52" s="176"/>
      <c r="AE52" s="176"/>
      <c r="AF52" s="176">
        <v>40</v>
      </c>
      <c r="AG52" s="176">
        <v>75</v>
      </c>
      <c r="AH52" s="176"/>
      <c r="AI52" s="176">
        <v>0</v>
      </c>
      <c r="AJ52" s="176"/>
      <c r="AK52" s="176"/>
      <c r="AL52" s="176"/>
      <c r="AM52" s="176"/>
      <c r="AN52" s="176">
        <v>75</v>
      </c>
      <c r="AO52" s="176">
        <v>75</v>
      </c>
      <c r="AP52" s="176"/>
      <c r="AQ52" s="176">
        <v>0</v>
      </c>
      <c r="AR52" s="176"/>
      <c r="AS52" s="176"/>
      <c r="AT52" s="176"/>
    </row>
    <row r="53" s="172" customFormat="1" ht="22.5" customHeight="1" spans="1:46">
      <c r="A53" s="175" t="s">
        <v>198</v>
      </c>
      <c r="B53" s="176">
        <v>1620</v>
      </c>
      <c r="C53" s="176">
        <v>1620</v>
      </c>
      <c r="D53" s="176">
        <v>0</v>
      </c>
      <c r="E53" s="176"/>
      <c r="F53" s="176"/>
      <c r="G53" s="176"/>
      <c r="H53" s="176"/>
      <c r="I53" s="176"/>
      <c r="J53" s="176"/>
      <c r="K53" s="176"/>
      <c r="L53" s="176"/>
      <c r="M53" s="176"/>
      <c r="N53" s="176"/>
      <c r="O53" s="176"/>
      <c r="P53" s="176"/>
      <c r="Q53" s="176"/>
      <c r="R53" s="176"/>
      <c r="S53" s="176">
        <v>11.16</v>
      </c>
      <c r="T53" s="176">
        <v>0</v>
      </c>
      <c r="U53" s="176"/>
      <c r="V53" s="176"/>
      <c r="W53" s="176"/>
      <c r="X53" s="176">
        <v>0</v>
      </c>
      <c r="Y53" s="176"/>
      <c r="Z53" s="176"/>
      <c r="AA53" s="176"/>
      <c r="AB53" s="176"/>
      <c r="AC53" s="176"/>
      <c r="AD53" s="176"/>
      <c r="AE53" s="176"/>
      <c r="AF53" s="176">
        <v>1608.84</v>
      </c>
      <c r="AG53" s="176">
        <v>0</v>
      </c>
      <c r="AH53" s="176"/>
      <c r="AI53" s="176">
        <v>0</v>
      </c>
      <c r="AJ53" s="176"/>
      <c r="AK53" s="176"/>
      <c r="AL53" s="176"/>
      <c r="AM53" s="176"/>
      <c r="AN53" s="176">
        <v>0</v>
      </c>
      <c r="AO53" s="176"/>
      <c r="AP53" s="176"/>
      <c r="AQ53" s="176">
        <v>0</v>
      </c>
      <c r="AR53" s="176"/>
      <c r="AS53" s="176"/>
      <c r="AT53" s="176"/>
    </row>
    <row r="54" s="172" customFormat="1" ht="22.5" customHeight="1" spans="1:46">
      <c r="A54" s="175" t="s">
        <v>200</v>
      </c>
      <c r="B54" s="176">
        <v>2613</v>
      </c>
      <c r="C54" s="176">
        <v>2613</v>
      </c>
      <c r="D54" s="176">
        <v>35.1</v>
      </c>
      <c r="E54" s="176"/>
      <c r="F54" s="176">
        <v>6.1</v>
      </c>
      <c r="G54" s="176"/>
      <c r="H54" s="176"/>
      <c r="I54" s="176"/>
      <c r="J54" s="176"/>
      <c r="K54" s="176"/>
      <c r="L54" s="176">
        <v>5</v>
      </c>
      <c r="M54" s="176">
        <v>24</v>
      </c>
      <c r="N54" s="176"/>
      <c r="O54" s="176"/>
      <c r="P54" s="176"/>
      <c r="Q54" s="176"/>
      <c r="R54" s="176"/>
      <c r="S54" s="176"/>
      <c r="T54" s="176">
        <v>0</v>
      </c>
      <c r="U54" s="176"/>
      <c r="V54" s="176"/>
      <c r="W54" s="176"/>
      <c r="X54" s="176">
        <v>0</v>
      </c>
      <c r="Y54" s="176"/>
      <c r="Z54" s="176"/>
      <c r="AA54" s="176"/>
      <c r="AB54" s="176"/>
      <c r="AC54" s="176"/>
      <c r="AD54" s="176"/>
      <c r="AE54" s="176"/>
      <c r="AF54" s="176">
        <v>2577.9</v>
      </c>
      <c r="AG54" s="176">
        <v>0</v>
      </c>
      <c r="AH54" s="176"/>
      <c r="AI54" s="176">
        <v>0</v>
      </c>
      <c r="AJ54" s="176"/>
      <c r="AK54" s="176"/>
      <c r="AL54" s="176"/>
      <c r="AM54" s="176"/>
      <c r="AN54" s="176">
        <v>0</v>
      </c>
      <c r="AO54" s="176"/>
      <c r="AP54" s="176"/>
      <c r="AQ54" s="176">
        <v>0</v>
      </c>
      <c r="AR54" s="176"/>
      <c r="AS54" s="176"/>
      <c r="AT54" s="176"/>
    </row>
    <row r="55" s="172" customFormat="1" ht="22.5" customHeight="1" spans="1:46">
      <c r="A55" s="175" t="s">
        <v>202</v>
      </c>
      <c r="B55" s="176">
        <v>70</v>
      </c>
      <c r="C55" s="176">
        <v>70</v>
      </c>
      <c r="D55" s="176">
        <v>0</v>
      </c>
      <c r="E55" s="176"/>
      <c r="F55" s="176"/>
      <c r="G55" s="176"/>
      <c r="H55" s="176"/>
      <c r="I55" s="176"/>
      <c r="J55" s="176"/>
      <c r="K55" s="176"/>
      <c r="L55" s="176"/>
      <c r="M55" s="176"/>
      <c r="N55" s="176"/>
      <c r="O55" s="176"/>
      <c r="P55" s="176"/>
      <c r="Q55" s="176"/>
      <c r="R55" s="176"/>
      <c r="S55" s="176"/>
      <c r="T55" s="176">
        <v>0</v>
      </c>
      <c r="U55" s="176"/>
      <c r="V55" s="176"/>
      <c r="W55" s="176"/>
      <c r="X55" s="176">
        <v>0</v>
      </c>
      <c r="Y55" s="176"/>
      <c r="Z55" s="176"/>
      <c r="AA55" s="176"/>
      <c r="AB55" s="176"/>
      <c r="AC55" s="176"/>
      <c r="AD55" s="176"/>
      <c r="AE55" s="176"/>
      <c r="AF55" s="176">
        <v>70</v>
      </c>
      <c r="AG55" s="176">
        <v>0</v>
      </c>
      <c r="AH55" s="176"/>
      <c r="AI55" s="176">
        <v>0</v>
      </c>
      <c r="AJ55" s="176"/>
      <c r="AK55" s="176"/>
      <c r="AL55" s="176"/>
      <c r="AM55" s="176"/>
      <c r="AN55" s="176">
        <v>0</v>
      </c>
      <c r="AO55" s="176"/>
      <c r="AP55" s="176"/>
      <c r="AQ55" s="176">
        <v>0</v>
      </c>
      <c r="AR55" s="176"/>
      <c r="AS55" s="176"/>
      <c r="AT55" s="176"/>
    </row>
    <row r="56" s="172" customFormat="1" ht="22.5" customHeight="1" spans="1:46">
      <c r="A56" s="175" t="s">
        <v>204</v>
      </c>
      <c r="B56" s="176">
        <v>20</v>
      </c>
      <c r="C56" s="176">
        <v>20</v>
      </c>
      <c r="D56" s="176">
        <v>0.74</v>
      </c>
      <c r="E56" s="176">
        <v>0.74</v>
      </c>
      <c r="F56" s="176"/>
      <c r="G56" s="176"/>
      <c r="H56" s="176"/>
      <c r="I56" s="176"/>
      <c r="J56" s="176"/>
      <c r="K56" s="176"/>
      <c r="L56" s="176"/>
      <c r="M56" s="176"/>
      <c r="N56" s="176"/>
      <c r="O56" s="176"/>
      <c r="P56" s="176"/>
      <c r="Q56" s="176"/>
      <c r="R56" s="176"/>
      <c r="S56" s="176"/>
      <c r="T56" s="176">
        <v>0</v>
      </c>
      <c r="U56" s="176"/>
      <c r="V56" s="176"/>
      <c r="W56" s="176"/>
      <c r="X56" s="176">
        <v>7</v>
      </c>
      <c r="Y56" s="176"/>
      <c r="Z56" s="176">
        <v>7</v>
      </c>
      <c r="AA56" s="176"/>
      <c r="AB56" s="176"/>
      <c r="AC56" s="176"/>
      <c r="AD56" s="176"/>
      <c r="AE56" s="176"/>
      <c r="AF56" s="176">
        <v>12.26</v>
      </c>
      <c r="AG56" s="176">
        <v>0</v>
      </c>
      <c r="AH56" s="176"/>
      <c r="AI56" s="176">
        <v>0</v>
      </c>
      <c r="AJ56" s="176"/>
      <c r="AK56" s="176"/>
      <c r="AL56" s="176"/>
      <c r="AM56" s="176"/>
      <c r="AN56" s="176">
        <v>0</v>
      </c>
      <c r="AO56" s="176"/>
      <c r="AP56" s="176"/>
      <c r="AQ56" s="176">
        <v>0</v>
      </c>
      <c r="AR56" s="176"/>
      <c r="AS56" s="176"/>
      <c r="AT56" s="176"/>
    </row>
    <row r="57" s="172" customFormat="1" ht="22.5" customHeight="1" spans="1:46">
      <c r="A57" s="175" t="s">
        <v>206</v>
      </c>
      <c r="B57" s="176">
        <v>20</v>
      </c>
      <c r="C57" s="176">
        <v>20</v>
      </c>
      <c r="D57" s="176">
        <v>0</v>
      </c>
      <c r="E57" s="176"/>
      <c r="F57" s="176"/>
      <c r="G57" s="176"/>
      <c r="H57" s="176"/>
      <c r="I57" s="176"/>
      <c r="J57" s="176"/>
      <c r="K57" s="176"/>
      <c r="L57" s="176"/>
      <c r="M57" s="176"/>
      <c r="N57" s="176"/>
      <c r="O57" s="176"/>
      <c r="P57" s="176"/>
      <c r="Q57" s="176"/>
      <c r="R57" s="176"/>
      <c r="S57" s="176"/>
      <c r="T57" s="176">
        <v>0</v>
      </c>
      <c r="U57" s="176"/>
      <c r="V57" s="176"/>
      <c r="W57" s="176"/>
      <c r="X57" s="176">
        <v>0</v>
      </c>
      <c r="Y57" s="176"/>
      <c r="Z57" s="176"/>
      <c r="AA57" s="176"/>
      <c r="AB57" s="176"/>
      <c r="AC57" s="176"/>
      <c r="AD57" s="176"/>
      <c r="AE57" s="176"/>
      <c r="AF57" s="176">
        <v>20</v>
      </c>
      <c r="AG57" s="176">
        <v>0</v>
      </c>
      <c r="AH57" s="176"/>
      <c r="AI57" s="176">
        <v>0</v>
      </c>
      <c r="AJ57" s="176"/>
      <c r="AK57" s="176"/>
      <c r="AL57" s="176"/>
      <c r="AM57" s="176"/>
      <c r="AN57" s="176">
        <v>0</v>
      </c>
      <c r="AO57" s="176"/>
      <c r="AP57" s="176"/>
      <c r="AQ57" s="176">
        <v>0</v>
      </c>
      <c r="AR57" s="176"/>
      <c r="AS57" s="176"/>
      <c r="AT57" s="176"/>
    </row>
    <row r="58" s="172" customFormat="1" ht="22.5" customHeight="1" spans="1:46">
      <c r="A58" s="175" t="s">
        <v>208</v>
      </c>
      <c r="B58" s="176">
        <v>220</v>
      </c>
      <c r="C58" s="176">
        <v>220</v>
      </c>
      <c r="D58" s="176">
        <v>38</v>
      </c>
      <c r="E58" s="176">
        <v>3</v>
      </c>
      <c r="F58" s="176"/>
      <c r="G58" s="176"/>
      <c r="H58" s="176">
        <v>13</v>
      </c>
      <c r="I58" s="176">
        <v>22</v>
      </c>
      <c r="J58" s="176"/>
      <c r="K58" s="176"/>
      <c r="L58" s="176"/>
      <c r="M58" s="176"/>
      <c r="N58" s="176"/>
      <c r="O58" s="176"/>
      <c r="P58" s="176"/>
      <c r="Q58" s="176"/>
      <c r="R58" s="176"/>
      <c r="S58" s="176"/>
      <c r="T58" s="176">
        <v>0</v>
      </c>
      <c r="U58" s="176"/>
      <c r="V58" s="176"/>
      <c r="W58" s="176"/>
      <c r="X58" s="176">
        <v>64</v>
      </c>
      <c r="Y58" s="176"/>
      <c r="Z58" s="176">
        <v>64</v>
      </c>
      <c r="AA58" s="176"/>
      <c r="AB58" s="176"/>
      <c r="AC58" s="176"/>
      <c r="AD58" s="176"/>
      <c r="AE58" s="176"/>
      <c r="AF58" s="176">
        <v>118</v>
      </c>
      <c r="AG58" s="176">
        <v>0</v>
      </c>
      <c r="AH58" s="176"/>
      <c r="AI58" s="176">
        <v>0</v>
      </c>
      <c r="AJ58" s="176"/>
      <c r="AK58" s="176"/>
      <c r="AL58" s="176"/>
      <c r="AM58" s="176"/>
      <c r="AN58" s="176">
        <v>0</v>
      </c>
      <c r="AO58" s="176"/>
      <c r="AP58" s="176"/>
      <c r="AQ58" s="176">
        <v>0</v>
      </c>
      <c r="AR58" s="176"/>
      <c r="AS58" s="176"/>
      <c r="AT58" s="176"/>
    </row>
    <row r="59" s="172" customFormat="1" ht="22.5" customHeight="1" spans="1:46">
      <c r="A59" s="175" t="s">
        <v>210</v>
      </c>
      <c r="B59" s="176">
        <v>20</v>
      </c>
      <c r="C59" s="176">
        <v>20</v>
      </c>
      <c r="D59" s="176">
        <v>0</v>
      </c>
      <c r="E59" s="176"/>
      <c r="F59" s="176"/>
      <c r="G59" s="176"/>
      <c r="H59" s="176"/>
      <c r="I59" s="176"/>
      <c r="J59" s="176"/>
      <c r="K59" s="176"/>
      <c r="L59" s="176"/>
      <c r="M59" s="176"/>
      <c r="N59" s="176"/>
      <c r="O59" s="176"/>
      <c r="P59" s="176"/>
      <c r="Q59" s="176"/>
      <c r="R59" s="176"/>
      <c r="S59" s="176"/>
      <c r="T59" s="176">
        <v>20</v>
      </c>
      <c r="U59" s="176">
        <v>20</v>
      </c>
      <c r="V59" s="176"/>
      <c r="W59" s="176"/>
      <c r="X59" s="176">
        <v>0</v>
      </c>
      <c r="Y59" s="176"/>
      <c r="Z59" s="176"/>
      <c r="AA59" s="176"/>
      <c r="AB59" s="176"/>
      <c r="AC59" s="176"/>
      <c r="AD59" s="176"/>
      <c r="AE59" s="176"/>
      <c r="AF59" s="176"/>
      <c r="AG59" s="176">
        <v>0</v>
      </c>
      <c r="AH59" s="176"/>
      <c r="AI59" s="176">
        <v>0</v>
      </c>
      <c r="AJ59" s="176"/>
      <c r="AK59" s="176"/>
      <c r="AL59" s="176"/>
      <c r="AM59" s="176"/>
      <c r="AN59" s="176">
        <v>0</v>
      </c>
      <c r="AO59" s="176"/>
      <c r="AP59" s="176"/>
      <c r="AQ59" s="176">
        <v>0</v>
      </c>
      <c r="AR59" s="176"/>
      <c r="AS59" s="176"/>
      <c r="AT59" s="176"/>
    </row>
    <row r="60" s="172" customFormat="1" ht="22.5" customHeight="1" spans="1:46">
      <c r="A60" s="175" t="s">
        <v>212</v>
      </c>
      <c r="B60" s="176">
        <v>220</v>
      </c>
      <c r="C60" s="176">
        <v>174.2</v>
      </c>
      <c r="D60" s="176">
        <v>41.6</v>
      </c>
      <c r="E60" s="176"/>
      <c r="F60" s="176"/>
      <c r="G60" s="176"/>
      <c r="H60" s="176"/>
      <c r="I60" s="176"/>
      <c r="J60" s="176"/>
      <c r="K60" s="176"/>
      <c r="L60" s="176">
        <v>39.6</v>
      </c>
      <c r="M60" s="176">
        <v>2</v>
      </c>
      <c r="N60" s="176"/>
      <c r="O60" s="176"/>
      <c r="P60" s="176"/>
      <c r="Q60" s="176"/>
      <c r="R60" s="176"/>
      <c r="S60" s="176"/>
      <c r="T60" s="176">
        <v>84.5</v>
      </c>
      <c r="U60" s="176">
        <v>84.5</v>
      </c>
      <c r="V60" s="176"/>
      <c r="W60" s="176"/>
      <c r="X60" s="176">
        <v>0</v>
      </c>
      <c r="Y60" s="176"/>
      <c r="Z60" s="176"/>
      <c r="AA60" s="176"/>
      <c r="AB60" s="176"/>
      <c r="AC60" s="176"/>
      <c r="AD60" s="176"/>
      <c r="AE60" s="176">
        <v>11</v>
      </c>
      <c r="AF60" s="176">
        <v>37.1</v>
      </c>
      <c r="AG60" s="176">
        <v>45.8</v>
      </c>
      <c r="AH60" s="176"/>
      <c r="AI60" s="176">
        <v>45.8</v>
      </c>
      <c r="AJ60" s="176">
        <v>15.8</v>
      </c>
      <c r="AK60" s="176">
        <v>30</v>
      </c>
      <c r="AL60" s="176"/>
      <c r="AM60" s="176"/>
      <c r="AN60" s="176">
        <v>0</v>
      </c>
      <c r="AO60" s="176"/>
      <c r="AP60" s="176"/>
      <c r="AQ60" s="176">
        <v>0</v>
      </c>
      <c r="AR60" s="176"/>
      <c r="AS60" s="176"/>
      <c r="AT60" s="176"/>
    </row>
    <row r="61" s="172" customFormat="1" ht="22.5" customHeight="1" spans="1:46">
      <c r="A61" s="175" t="s">
        <v>214</v>
      </c>
      <c r="B61" s="176">
        <v>150</v>
      </c>
      <c r="C61" s="176">
        <v>150</v>
      </c>
      <c r="D61" s="176">
        <v>0</v>
      </c>
      <c r="E61" s="176"/>
      <c r="F61" s="176"/>
      <c r="G61" s="176"/>
      <c r="H61" s="176"/>
      <c r="I61" s="176"/>
      <c r="J61" s="176"/>
      <c r="K61" s="176"/>
      <c r="L61" s="176"/>
      <c r="M61" s="176"/>
      <c r="N61" s="176"/>
      <c r="O61" s="176"/>
      <c r="P61" s="176"/>
      <c r="Q61" s="176"/>
      <c r="R61" s="176"/>
      <c r="S61" s="176"/>
      <c r="T61" s="176">
        <v>0</v>
      </c>
      <c r="U61" s="176"/>
      <c r="V61" s="176"/>
      <c r="W61" s="176"/>
      <c r="X61" s="176">
        <v>150</v>
      </c>
      <c r="Y61" s="176"/>
      <c r="Z61" s="176"/>
      <c r="AA61" s="176">
        <v>150</v>
      </c>
      <c r="AB61" s="176"/>
      <c r="AC61" s="176"/>
      <c r="AD61" s="176"/>
      <c r="AE61" s="176"/>
      <c r="AF61" s="176"/>
      <c r="AG61" s="176">
        <v>0</v>
      </c>
      <c r="AH61" s="176"/>
      <c r="AI61" s="176">
        <v>0</v>
      </c>
      <c r="AJ61" s="176"/>
      <c r="AK61" s="176"/>
      <c r="AL61" s="176"/>
      <c r="AM61" s="176"/>
      <c r="AN61" s="176">
        <v>0</v>
      </c>
      <c r="AO61" s="176"/>
      <c r="AP61" s="176"/>
      <c r="AQ61" s="176">
        <v>0</v>
      </c>
      <c r="AR61" s="176"/>
      <c r="AS61" s="176"/>
      <c r="AT61" s="176"/>
    </row>
    <row r="62" s="172" customFormat="1" ht="22.5" customHeight="1" spans="1:46">
      <c r="A62" s="175" t="s">
        <v>216</v>
      </c>
      <c r="B62" s="176">
        <v>170</v>
      </c>
      <c r="C62" s="176">
        <v>145</v>
      </c>
      <c r="D62" s="176">
        <v>22</v>
      </c>
      <c r="E62" s="176"/>
      <c r="F62" s="176">
        <v>15</v>
      </c>
      <c r="G62" s="176"/>
      <c r="H62" s="176"/>
      <c r="I62" s="176"/>
      <c r="J62" s="176"/>
      <c r="K62" s="176"/>
      <c r="L62" s="176">
        <v>7</v>
      </c>
      <c r="M62" s="176"/>
      <c r="N62" s="176"/>
      <c r="O62" s="176"/>
      <c r="P62" s="176"/>
      <c r="Q62" s="176"/>
      <c r="R62" s="176"/>
      <c r="S62" s="176">
        <v>6</v>
      </c>
      <c r="T62" s="176">
        <v>0</v>
      </c>
      <c r="U62" s="176"/>
      <c r="V62" s="176"/>
      <c r="W62" s="176"/>
      <c r="X62" s="176">
        <v>10</v>
      </c>
      <c r="Y62" s="176"/>
      <c r="Z62" s="176">
        <v>10</v>
      </c>
      <c r="AA62" s="176"/>
      <c r="AB62" s="176"/>
      <c r="AC62" s="176"/>
      <c r="AD62" s="176"/>
      <c r="AE62" s="176"/>
      <c r="AF62" s="176">
        <v>107</v>
      </c>
      <c r="AG62" s="176">
        <v>25</v>
      </c>
      <c r="AH62" s="176"/>
      <c r="AI62" s="176">
        <v>25</v>
      </c>
      <c r="AJ62" s="176">
        <v>25</v>
      </c>
      <c r="AK62" s="176"/>
      <c r="AL62" s="176"/>
      <c r="AM62" s="176"/>
      <c r="AN62" s="176">
        <v>0</v>
      </c>
      <c r="AO62" s="176"/>
      <c r="AP62" s="176"/>
      <c r="AQ62" s="176">
        <v>0</v>
      </c>
      <c r="AR62" s="176"/>
      <c r="AS62" s="176"/>
      <c r="AT62" s="176"/>
    </row>
    <row r="63" s="172" customFormat="1" ht="22.5" customHeight="1" spans="1:46">
      <c r="A63" s="175" t="s">
        <v>218</v>
      </c>
      <c r="B63" s="176">
        <v>110</v>
      </c>
      <c r="C63" s="176">
        <v>103</v>
      </c>
      <c r="D63" s="176">
        <v>19</v>
      </c>
      <c r="E63" s="176">
        <v>3</v>
      </c>
      <c r="F63" s="176">
        <v>6</v>
      </c>
      <c r="G63" s="176"/>
      <c r="H63" s="176"/>
      <c r="I63" s="176"/>
      <c r="J63" s="176"/>
      <c r="K63" s="176"/>
      <c r="L63" s="176">
        <v>10</v>
      </c>
      <c r="M63" s="176"/>
      <c r="N63" s="176"/>
      <c r="O63" s="176"/>
      <c r="P63" s="176"/>
      <c r="Q63" s="176"/>
      <c r="R63" s="176"/>
      <c r="S63" s="176">
        <v>4</v>
      </c>
      <c r="T63" s="176">
        <v>0</v>
      </c>
      <c r="U63" s="176"/>
      <c r="V63" s="176"/>
      <c r="W63" s="176"/>
      <c r="X63" s="176">
        <v>6</v>
      </c>
      <c r="Y63" s="176"/>
      <c r="Z63" s="176">
        <v>6</v>
      </c>
      <c r="AA63" s="176"/>
      <c r="AB63" s="176"/>
      <c r="AC63" s="176"/>
      <c r="AD63" s="176"/>
      <c r="AE63" s="176">
        <v>1.6</v>
      </c>
      <c r="AF63" s="176">
        <v>72.4</v>
      </c>
      <c r="AG63" s="176">
        <v>7</v>
      </c>
      <c r="AH63" s="176"/>
      <c r="AI63" s="176">
        <v>7</v>
      </c>
      <c r="AJ63" s="176">
        <v>7</v>
      </c>
      <c r="AK63" s="176"/>
      <c r="AL63" s="176"/>
      <c r="AM63" s="176"/>
      <c r="AN63" s="176">
        <v>0</v>
      </c>
      <c r="AO63" s="176"/>
      <c r="AP63" s="176"/>
      <c r="AQ63" s="176">
        <v>0</v>
      </c>
      <c r="AR63" s="176"/>
      <c r="AS63" s="176"/>
      <c r="AT63" s="176"/>
    </row>
    <row r="64" s="172" customFormat="1" ht="22.5" customHeight="1" spans="1:46">
      <c r="A64" s="175" t="s">
        <v>220</v>
      </c>
      <c r="B64" s="176">
        <v>1650</v>
      </c>
      <c r="C64" s="176">
        <v>1650</v>
      </c>
      <c r="D64" s="176">
        <v>0.5</v>
      </c>
      <c r="E64" s="176"/>
      <c r="F64" s="176"/>
      <c r="G64" s="176"/>
      <c r="H64" s="176">
        <v>0.5</v>
      </c>
      <c r="I64" s="176"/>
      <c r="J64" s="176"/>
      <c r="K64" s="176"/>
      <c r="L64" s="176"/>
      <c r="M64" s="176"/>
      <c r="N64" s="176"/>
      <c r="O64" s="176"/>
      <c r="P64" s="176"/>
      <c r="Q64" s="176"/>
      <c r="R64" s="176"/>
      <c r="S64" s="176"/>
      <c r="T64" s="176">
        <v>0</v>
      </c>
      <c r="U64" s="176"/>
      <c r="V64" s="176"/>
      <c r="W64" s="176"/>
      <c r="X64" s="176">
        <v>56</v>
      </c>
      <c r="Y64" s="176"/>
      <c r="Z64" s="176"/>
      <c r="AA64" s="176">
        <v>56</v>
      </c>
      <c r="AB64" s="176"/>
      <c r="AC64" s="176"/>
      <c r="AD64" s="176"/>
      <c r="AE64" s="176"/>
      <c r="AF64" s="176">
        <v>1593.5</v>
      </c>
      <c r="AG64" s="176">
        <v>0</v>
      </c>
      <c r="AH64" s="176"/>
      <c r="AI64" s="176">
        <v>0</v>
      </c>
      <c r="AJ64" s="176"/>
      <c r="AK64" s="176"/>
      <c r="AL64" s="176"/>
      <c r="AM64" s="176"/>
      <c r="AN64" s="176">
        <v>0</v>
      </c>
      <c r="AO64" s="176"/>
      <c r="AP64" s="176"/>
      <c r="AQ64" s="176">
        <v>0</v>
      </c>
      <c r="AR64" s="176"/>
      <c r="AS64" s="176"/>
      <c r="AT64" s="176"/>
    </row>
    <row r="65" s="172" customFormat="1" ht="22.5" customHeight="1" spans="1:46">
      <c r="A65" s="175" t="s">
        <v>224</v>
      </c>
      <c r="B65" s="176">
        <v>30</v>
      </c>
      <c r="C65" s="176">
        <v>30</v>
      </c>
      <c r="D65" s="176">
        <v>0</v>
      </c>
      <c r="E65" s="176"/>
      <c r="F65" s="176"/>
      <c r="G65" s="176"/>
      <c r="H65" s="176"/>
      <c r="I65" s="176"/>
      <c r="J65" s="176"/>
      <c r="K65" s="176"/>
      <c r="L65" s="176"/>
      <c r="M65" s="176"/>
      <c r="N65" s="176"/>
      <c r="O65" s="176"/>
      <c r="P65" s="176"/>
      <c r="Q65" s="176"/>
      <c r="R65" s="176"/>
      <c r="S65" s="176"/>
      <c r="T65" s="176">
        <v>0</v>
      </c>
      <c r="U65" s="176"/>
      <c r="V65" s="176"/>
      <c r="W65" s="176"/>
      <c r="X65" s="176">
        <v>0</v>
      </c>
      <c r="Y65" s="176"/>
      <c r="Z65" s="176"/>
      <c r="AA65" s="176"/>
      <c r="AB65" s="176"/>
      <c r="AC65" s="176"/>
      <c r="AD65" s="176"/>
      <c r="AE65" s="176"/>
      <c r="AF65" s="176">
        <v>30</v>
      </c>
      <c r="AG65" s="176">
        <v>0</v>
      </c>
      <c r="AH65" s="176"/>
      <c r="AI65" s="176">
        <v>0</v>
      </c>
      <c r="AJ65" s="176"/>
      <c r="AK65" s="176"/>
      <c r="AL65" s="176"/>
      <c r="AM65" s="176"/>
      <c r="AN65" s="176">
        <v>0</v>
      </c>
      <c r="AO65" s="176"/>
      <c r="AP65" s="176"/>
      <c r="AQ65" s="176">
        <v>0</v>
      </c>
      <c r="AR65" s="176"/>
      <c r="AS65" s="176"/>
      <c r="AT65" s="176"/>
    </row>
    <row r="66" s="172" customFormat="1" ht="22.5" customHeight="1" spans="1:46">
      <c r="A66" s="175" t="s">
        <v>226</v>
      </c>
      <c r="B66" s="176">
        <v>2080</v>
      </c>
      <c r="C66" s="176">
        <v>2080</v>
      </c>
      <c r="D66" s="176">
        <v>145.2</v>
      </c>
      <c r="E66" s="176"/>
      <c r="F66" s="176">
        <v>108</v>
      </c>
      <c r="G66" s="176"/>
      <c r="H66" s="176"/>
      <c r="I66" s="176"/>
      <c r="J66" s="176"/>
      <c r="K66" s="176">
        <v>37.2</v>
      </c>
      <c r="L66" s="176"/>
      <c r="M66" s="176"/>
      <c r="N66" s="176"/>
      <c r="O66" s="176"/>
      <c r="P66" s="176"/>
      <c r="Q66" s="176"/>
      <c r="R66" s="176">
        <v>4</v>
      </c>
      <c r="S66" s="176"/>
      <c r="T66" s="176">
        <v>0</v>
      </c>
      <c r="U66" s="176"/>
      <c r="V66" s="176"/>
      <c r="W66" s="176"/>
      <c r="X66" s="176">
        <v>190</v>
      </c>
      <c r="Y66" s="176"/>
      <c r="Z66" s="176">
        <v>50</v>
      </c>
      <c r="AA66" s="176">
        <v>140</v>
      </c>
      <c r="AB66" s="176"/>
      <c r="AC66" s="176"/>
      <c r="AD66" s="176"/>
      <c r="AE66" s="176"/>
      <c r="AF66" s="176">
        <v>1740.8</v>
      </c>
      <c r="AG66" s="176">
        <v>0</v>
      </c>
      <c r="AH66" s="176"/>
      <c r="AI66" s="176">
        <v>0</v>
      </c>
      <c r="AJ66" s="176"/>
      <c r="AK66" s="176"/>
      <c r="AL66" s="176"/>
      <c r="AM66" s="176"/>
      <c r="AN66" s="176">
        <v>0</v>
      </c>
      <c r="AO66" s="176"/>
      <c r="AP66" s="176"/>
      <c r="AQ66" s="176">
        <v>0</v>
      </c>
      <c r="AR66" s="176"/>
      <c r="AS66" s="176"/>
      <c r="AT66" s="176"/>
    </row>
    <row r="67" s="172" customFormat="1" ht="22.5" customHeight="1" spans="1:46">
      <c r="A67" s="175" t="s">
        <v>228</v>
      </c>
      <c r="B67" s="176">
        <v>300</v>
      </c>
      <c r="C67" s="176">
        <v>300</v>
      </c>
      <c r="D67" s="176">
        <v>0</v>
      </c>
      <c r="E67" s="176"/>
      <c r="F67" s="176"/>
      <c r="G67" s="176"/>
      <c r="H67" s="176"/>
      <c r="I67" s="176"/>
      <c r="J67" s="176"/>
      <c r="K67" s="176"/>
      <c r="L67" s="176"/>
      <c r="M67" s="176"/>
      <c r="N67" s="176"/>
      <c r="O67" s="176"/>
      <c r="P67" s="176"/>
      <c r="Q67" s="176"/>
      <c r="R67" s="176"/>
      <c r="S67" s="176"/>
      <c r="T67" s="176">
        <v>0</v>
      </c>
      <c r="U67" s="176"/>
      <c r="V67" s="176"/>
      <c r="W67" s="176"/>
      <c r="X67" s="176">
        <v>0</v>
      </c>
      <c r="Y67" s="176"/>
      <c r="Z67" s="176"/>
      <c r="AA67" s="176"/>
      <c r="AB67" s="176"/>
      <c r="AC67" s="176"/>
      <c r="AD67" s="176"/>
      <c r="AE67" s="176"/>
      <c r="AF67" s="176">
        <v>300</v>
      </c>
      <c r="AG67" s="176">
        <v>0</v>
      </c>
      <c r="AH67" s="176"/>
      <c r="AI67" s="176">
        <v>0</v>
      </c>
      <c r="AJ67" s="176"/>
      <c r="AK67" s="176"/>
      <c r="AL67" s="176"/>
      <c r="AM67" s="176"/>
      <c r="AN67" s="176">
        <v>0</v>
      </c>
      <c r="AO67" s="176"/>
      <c r="AP67" s="176"/>
      <c r="AQ67" s="176">
        <v>0</v>
      </c>
      <c r="AR67" s="176"/>
      <c r="AS67" s="176"/>
      <c r="AT67" s="176"/>
    </row>
    <row r="68" s="172" customFormat="1" ht="22.5" customHeight="1" spans="1:46">
      <c r="A68" s="175" t="s">
        <v>232</v>
      </c>
      <c r="B68" s="176">
        <v>350</v>
      </c>
      <c r="C68" s="176">
        <v>350</v>
      </c>
      <c r="D68" s="176">
        <v>0</v>
      </c>
      <c r="E68" s="176"/>
      <c r="F68" s="176"/>
      <c r="G68" s="176"/>
      <c r="H68" s="176"/>
      <c r="I68" s="176"/>
      <c r="J68" s="176"/>
      <c r="K68" s="176"/>
      <c r="L68" s="176"/>
      <c r="M68" s="176"/>
      <c r="N68" s="176"/>
      <c r="O68" s="176"/>
      <c r="P68" s="176"/>
      <c r="Q68" s="176"/>
      <c r="R68" s="176"/>
      <c r="S68" s="176"/>
      <c r="T68" s="176">
        <v>0</v>
      </c>
      <c r="U68" s="176"/>
      <c r="V68" s="176"/>
      <c r="W68" s="176"/>
      <c r="X68" s="176">
        <v>0</v>
      </c>
      <c r="Y68" s="176"/>
      <c r="Z68" s="176"/>
      <c r="AA68" s="176"/>
      <c r="AB68" s="176"/>
      <c r="AC68" s="176"/>
      <c r="AD68" s="176"/>
      <c r="AE68" s="176"/>
      <c r="AF68" s="176">
        <v>350</v>
      </c>
      <c r="AG68" s="176">
        <v>0</v>
      </c>
      <c r="AH68" s="176"/>
      <c r="AI68" s="176">
        <v>0</v>
      </c>
      <c r="AJ68" s="176"/>
      <c r="AK68" s="176"/>
      <c r="AL68" s="176"/>
      <c r="AM68" s="176"/>
      <c r="AN68" s="176">
        <v>0</v>
      </c>
      <c r="AO68" s="176"/>
      <c r="AP68" s="176"/>
      <c r="AQ68" s="176">
        <v>0</v>
      </c>
      <c r="AR68" s="176"/>
      <c r="AS68" s="176"/>
      <c r="AT68" s="176"/>
    </row>
    <row r="69" s="172" customFormat="1" ht="22.5" customHeight="1" spans="1:46">
      <c r="A69" s="175" t="s">
        <v>242</v>
      </c>
      <c r="B69" s="176">
        <v>3048</v>
      </c>
      <c r="C69" s="176">
        <v>3048</v>
      </c>
      <c r="D69" s="176">
        <v>133.2</v>
      </c>
      <c r="E69" s="176"/>
      <c r="F69" s="176">
        <v>133.2</v>
      </c>
      <c r="G69" s="176"/>
      <c r="H69" s="176"/>
      <c r="I69" s="176"/>
      <c r="J69" s="176"/>
      <c r="K69" s="176"/>
      <c r="L69" s="176"/>
      <c r="M69" s="176"/>
      <c r="N69" s="176"/>
      <c r="O69" s="176"/>
      <c r="P69" s="176"/>
      <c r="Q69" s="176"/>
      <c r="R69" s="176"/>
      <c r="S69" s="176"/>
      <c r="T69" s="176">
        <v>0</v>
      </c>
      <c r="U69" s="176"/>
      <c r="V69" s="176"/>
      <c r="W69" s="176"/>
      <c r="X69" s="176">
        <v>0</v>
      </c>
      <c r="Y69" s="176"/>
      <c r="Z69" s="176"/>
      <c r="AA69" s="176"/>
      <c r="AB69" s="176"/>
      <c r="AC69" s="176"/>
      <c r="AD69" s="176"/>
      <c r="AE69" s="176"/>
      <c r="AF69" s="176">
        <v>2914.8</v>
      </c>
      <c r="AG69" s="176">
        <v>0</v>
      </c>
      <c r="AH69" s="176"/>
      <c r="AI69" s="176">
        <v>0</v>
      </c>
      <c r="AJ69" s="176"/>
      <c r="AK69" s="176"/>
      <c r="AL69" s="176"/>
      <c r="AM69" s="176"/>
      <c r="AN69" s="176">
        <v>0</v>
      </c>
      <c r="AO69" s="176"/>
      <c r="AP69" s="176"/>
      <c r="AQ69" s="176">
        <v>0</v>
      </c>
      <c r="AR69" s="176"/>
      <c r="AS69" s="176"/>
      <c r="AT69" s="176"/>
    </row>
    <row r="70" s="172" customFormat="1" ht="22.5" customHeight="1" spans="1:46">
      <c r="A70" s="175" t="s">
        <v>250</v>
      </c>
      <c r="B70" s="176">
        <v>35</v>
      </c>
      <c r="C70" s="176">
        <v>35</v>
      </c>
      <c r="D70" s="176">
        <v>1.32</v>
      </c>
      <c r="E70" s="176"/>
      <c r="F70" s="176">
        <v>1.32</v>
      </c>
      <c r="G70" s="176"/>
      <c r="H70" s="176"/>
      <c r="I70" s="176"/>
      <c r="J70" s="176"/>
      <c r="K70" s="176"/>
      <c r="L70" s="176"/>
      <c r="M70" s="176"/>
      <c r="N70" s="176"/>
      <c r="O70" s="176"/>
      <c r="P70" s="176"/>
      <c r="Q70" s="176"/>
      <c r="R70" s="176"/>
      <c r="S70" s="176">
        <v>3</v>
      </c>
      <c r="T70" s="176">
        <v>0</v>
      </c>
      <c r="U70" s="176"/>
      <c r="V70" s="176"/>
      <c r="W70" s="176"/>
      <c r="X70" s="176">
        <v>0</v>
      </c>
      <c r="Y70" s="176"/>
      <c r="Z70" s="176"/>
      <c r="AA70" s="176"/>
      <c r="AB70" s="176"/>
      <c r="AC70" s="176"/>
      <c r="AD70" s="176"/>
      <c r="AE70" s="176"/>
      <c r="AF70" s="176">
        <v>30.68</v>
      </c>
      <c r="AG70" s="176">
        <v>0</v>
      </c>
      <c r="AH70" s="176"/>
      <c r="AI70" s="176">
        <v>0</v>
      </c>
      <c r="AJ70" s="176"/>
      <c r="AK70" s="176"/>
      <c r="AL70" s="176"/>
      <c r="AM70" s="176"/>
      <c r="AN70" s="176">
        <v>0</v>
      </c>
      <c r="AO70" s="176"/>
      <c r="AP70" s="176"/>
      <c r="AQ70" s="176">
        <v>0</v>
      </c>
      <c r="AR70" s="176"/>
      <c r="AS70" s="176"/>
      <c r="AT70" s="176"/>
    </row>
    <row r="71" s="172" customFormat="1" ht="22.5" customHeight="1" spans="1:46">
      <c r="A71" s="175" t="s">
        <v>252</v>
      </c>
      <c r="B71" s="176">
        <v>50</v>
      </c>
      <c r="C71" s="176">
        <v>20</v>
      </c>
      <c r="D71" s="176">
        <v>0</v>
      </c>
      <c r="E71" s="176"/>
      <c r="F71" s="176"/>
      <c r="G71" s="176"/>
      <c r="H71" s="176"/>
      <c r="I71" s="176"/>
      <c r="J71" s="176"/>
      <c r="K71" s="176"/>
      <c r="L71" s="176"/>
      <c r="M71" s="176"/>
      <c r="N71" s="176"/>
      <c r="O71" s="176"/>
      <c r="P71" s="176"/>
      <c r="Q71" s="176"/>
      <c r="R71" s="176"/>
      <c r="S71" s="176"/>
      <c r="T71" s="176">
        <v>0</v>
      </c>
      <c r="U71" s="176"/>
      <c r="V71" s="176"/>
      <c r="W71" s="176"/>
      <c r="X71" s="176">
        <v>0</v>
      </c>
      <c r="Y71" s="176"/>
      <c r="Z71" s="176"/>
      <c r="AA71" s="176"/>
      <c r="AB71" s="176"/>
      <c r="AC71" s="176"/>
      <c r="AD71" s="176"/>
      <c r="AE71" s="176"/>
      <c r="AF71" s="176">
        <v>20</v>
      </c>
      <c r="AG71" s="176">
        <v>30</v>
      </c>
      <c r="AH71" s="176"/>
      <c r="AI71" s="176">
        <v>27</v>
      </c>
      <c r="AJ71" s="176">
        <v>27</v>
      </c>
      <c r="AK71" s="176"/>
      <c r="AL71" s="176"/>
      <c r="AM71" s="176"/>
      <c r="AN71" s="176">
        <v>3</v>
      </c>
      <c r="AO71" s="176"/>
      <c r="AP71" s="176">
        <v>3</v>
      </c>
      <c r="AQ71" s="176">
        <v>0</v>
      </c>
      <c r="AR71" s="176"/>
      <c r="AS71" s="176"/>
      <c r="AT71" s="176"/>
    </row>
    <row r="72" s="172" customFormat="1" ht="22.5" customHeight="1" spans="1:46">
      <c r="A72" s="175" t="s">
        <v>254</v>
      </c>
      <c r="B72" s="176">
        <v>60</v>
      </c>
      <c r="C72" s="176">
        <v>60</v>
      </c>
      <c r="D72" s="176">
        <v>11.5</v>
      </c>
      <c r="E72" s="176">
        <v>3.5</v>
      </c>
      <c r="F72" s="176"/>
      <c r="G72" s="176"/>
      <c r="H72" s="176"/>
      <c r="I72" s="176"/>
      <c r="J72" s="176"/>
      <c r="K72" s="176"/>
      <c r="L72" s="176">
        <v>8</v>
      </c>
      <c r="M72" s="176"/>
      <c r="N72" s="176"/>
      <c r="O72" s="176"/>
      <c r="P72" s="176"/>
      <c r="Q72" s="176"/>
      <c r="R72" s="176"/>
      <c r="S72" s="176"/>
      <c r="T72" s="176">
        <v>0</v>
      </c>
      <c r="U72" s="176"/>
      <c r="V72" s="176"/>
      <c r="W72" s="176"/>
      <c r="X72" s="176">
        <v>16.4</v>
      </c>
      <c r="Y72" s="176"/>
      <c r="Z72" s="176">
        <v>5</v>
      </c>
      <c r="AA72" s="176">
        <v>11.4</v>
      </c>
      <c r="AB72" s="176"/>
      <c r="AC72" s="176"/>
      <c r="AD72" s="176"/>
      <c r="AE72" s="176">
        <v>3.5</v>
      </c>
      <c r="AF72" s="176">
        <v>28.6</v>
      </c>
      <c r="AG72" s="176">
        <v>0</v>
      </c>
      <c r="AH72" s="176"/>
      <c r="AI72" s="176">
        <v>0</v>
      </c>
      <c r="AJ72" s="176"/>
      <c r="AK72" s="176"/>
      <c r="AL72" s="176"/>
      <c r="AM72" s="176"/>
      <c r="AN72" s="176">
        <v>0</v>
      </c>
      <c r="AO72" s="176"/>
      <c r="AP72" s="176"/>
      <c r="AQ72" s="176">
        <v>0</v>
      </c>
      <c r="AR72" s="176"/>
      <c r="AS72" s="176"/>
      <c r="AT72" s="176"/>
    </row>
    <row r="73" s="172" customFormat="1" ht="22.5" customHeight="1" spans="1:46">
      <c r="A73" s="175" t="s">
        <v>256</v>
      </c>
      <c r="B73" s="176">
        <v>731</v>
      </c>
      <c r="C73" s="176">
        <v>731</v>
      </c>
      <c r="D73" s="176">
        <v>41.5</v>
      </c>
      <c r="E73" s="176">
        <v>9.5</v>
      </c>
      <c r="F73" s="176"/>
      <c r="G73" s="176"/>
      <c r="H73" s="176"/>
      <c r="I73" s="176"/>
      <c r="J73" s="176"/>
      <c r="K73" s="176"/>
      <c r="L73" s="176">
        <v>4</v>
      </c>
      <c r="M73" s="176"/>
      <c r="N73" s="176"/>
      <c r="O73" s="176">
        <v>28</v>
      </c>
      <c r="P73" s="176"/>
      <c r="Q73" s="176"/>
      <c r="R73" s="176"/>
      <c r="S73" s="176"/>
      <c r="T73" s="176">
        <v>0</v>
      </c>
      <c r="U73" s="176"/>
      <c r="V73" s="176"/>
      <c r="W73" s="176"/>
      <c r="X73" s="176">
        <v>49.5</v>
      </c>
      <c r="Y73" s="176"/>
      <c r="Z73" s="176"/>
      <c r="AA73" s="176">
        <v>49.5</v>
      </c>
      <c r="AB73" s="176"/>
      <c r="AC73" s="176"/>
      <c r="AD73" s="176"/>
      <c r="AE73" s="176"/>
      <c r="AF73" s="176">
        <v>640</v>
      </c>
      <c r="AG73" s="176">
        <v>0</v>
      </c>
      <c r="AH73" s="176"/>
      <c r="AI73" s="176">
        <v>0</v>
      </c>
      <c r="AJ73" s="176"/>
      <c r="AK73" s="176"/>
      <c r="AL73" s="176"/>
      <c r="AM73" s="176"/>
      <c r="AN73" s="176">
        <v>0</v>
      </c>
      <c r="AO73" s="176"/>
      <c r="AP73" s="176"/>
      <c r="AQ73" s="176">
        <v>0</v>
      </c>
      <c r="AR73" s="176"/>
      <c r="AS73" s="176"/>
      <c r="AT73" s="176"/>
    </row>
    <row r="74" s="172" customFormat="1" ht="22.5" customHeight="1" spans="1:46">
      <c r="A74" s="175" t="s">
        <v>258</v>
      </c>
      <c r="B74" s="176">
        <v>28</v>
      </c>
      <c r="C74" s="176">
        <v>28</v>
      </c>
      <c r="D74" s="176">
        <v>9</v>
      </c>
      <c r="E74" s="176">
        <v>5</v>
      </c>
      <c r="F74" s="176">
        <v>2</v>
      </c>
      <c r="G74" s="176"/>
      <c r="H74" s="176"/>
      <c r="I74" s="176"/>
      <c r="J74" s="176"/>
      <c r="K74" s="176"/>
      <c r="L74" s="176">
        <v>2</v>
      </c>
      <c r="M74" s="176"/>
      <c r="N74" s="176"/>
      <c r="O74" s="176"/>
      <c r="P74" s="176"/>
      <c r="Q74" s="176"/>
      <c r="R74" s="176"/>
      <c r="S74" s="176"/>
      <c r="T74" s="176">
        <v>0</v>
      </c>
      <c r="U74" s="176"/>
      <c r="V74" s="176"/>
      <c r="W74" s="176"/>
      <c r="X74" s="176">
        <v>10</v>
      </c>
      <c r="Y74" s="176"/>
      <c r="Z74" s="176"/>
      <c r="AA74" s="176">
        <v>10</v>
      </c>
      <c r="AB74" s="176"/>
      <c r="AC74" s="176"/>
      <c r="AD74" s="176"/>
      <c r="AE74" s="176"/>
      <c r="AF74" s="176">
        <v>9</v>
      </c>
      <c r="AG74" s="176">
        <v>0</v>
      </c>
      <c r="AH74" s="176"/>
      <c r="AI74" s="176">
        <v>0</v>
      </c>
      <c r="AJ74" s="176"/>
      <c r="AK74" s="176"/>
      <c r="AL74" s="176"/>
      <c r="AM74" s="176"/>
      <c r="AN74" s="176">
        <v>0</v>
      </c>
      <c r="AO74" s="176"/>
      <c r="AP74" s="176"/>
      <c r="AQ74" s="176">
        <v>0</v>
      </c>
      <c r="AR74" s="176"/>
      <c r="AS74" s="176"/>
      <c r="AT74" s="176"/>
    </row>
    <row r="75" s="172" customFormat="1" ht="22.5" customHeight="1" spans="1:46">
      <c r="A75" s="175" t="s">
        <v>262</v>
      </c>
      <c r="B75" s="176">
        <v>1025</v>
      </c>
      <c r="C75" s="176">
        <v>942</v>
      </c>
      <c r="D75" s="176">
        <v>21</v>
      </c>
      <c r="E75" s="176"/>
      <c r="F75" s="176"/>
      <c r="G75" s="176"/>
      <c r="H75" s="176"/>
      <c r="I75" s="176"/>
      <c r="J75" s="176"/>
      <c r="K75" s="176"/>
      <c r="L75" s="176">
        <v>16</v>
      </c>
      <c r="M75" s="176">
        <v>5</v>
      </c>
      <c r="N75" s="176"/>
      <c r="O75" s="176"/>
      <c r="P75" s="176"/>
      <c r="Q75" s="176"/>
      <c r="R75" s="176">
        <v>3.6</v>
      </c>
      <c r="S75" s="176">
        <v>50.465</v>
      </c>
      <c r="T75" s="176">
        <v>10</v>
      </c>
      <c r="U75" s="176"/>
      <c r="V75" s="176">
        <v>10</v>
      </c>
      <c r="W75" s="176"/>
      <c r="X75" s="176">
        <v>669.3</v>
      </c>
      <c r="Y75" s="176"/>
      <c r="Z75" s="176">
        <v>11</v>
      </c>
      <c r="AA75" s="176">
        <v>658.3</v>
      </c>
      <c r="AB75" s="176"/>
      <c r="AC75" s="176"/>
      <c r="AD75" s="176"/>
      <c r="AE75" s="176"/>
      <c r="AF75" s="176">
        <v>187.635</v>
      </c>
      <c r="AG75" s="176">
        <v>10</v>
      </c>
      <c r="AH75" s="176"/>
      <c r="AI75" s="176">
        <v>10</v>
      </c>
      <c r="AJ75" s="176">
        <v>10</v>
      </c>
      <c r="AK75" s="176"/>
      <c r="AL75" s="176"/>
      <c r="AM75" s="176"/>
      <c r="AN75" s="176">
        <v>0</v>
      </c>
      <c r="AO75" s="176"/>
      <c r="AP75" s="176"/>
      <c r="AQ75" s="176">
        <v>73</v>
      </c>
      <c r="AR75" s="176"/>
      <c r="AS75" s="176">
        <v>73</v>
      </c>
      <c r="AT75" s="176"/>
    </row>
    <row r="76" s="172" customFormat="1" ht="22.5" customHeight="1" spans="1:46">
      <c r="A76" s="175" t="s">
        <v>264</v>
      </c>
      <c r="B76" s="176">
        <v>65</v>
      </c>
      <c r="C76" s="176">
        <v>65</v>
      </c>
      <c r="D76" s="176">
        <v>6.3</v>
      </c>
      <c r="E76" s="176">
        <v>2.3</v>
      </c>
      <c r="F76" s="176">
        <v>4</v>
      </c>
      <c r="G76" s="176"/>
      <c r="H76" s="176"/>
      <c r="I76" s="176"/>
      <c r="J76" s="176"/>
      <c r="K76" s="176"/>
      <c r="L76" s="176"/>
      <c r="M76" s="176"/>
      <c r="N76" s="176"/>
      <c r="O76" s="176"/>
      <c r="P76" s="176"/>
      <c r="Q76" s="176"/>
      <c r="R76" s="176"/>
      <c r="S76" s="176">
        <v>3</v>
      </c>
      <c r="T76" s="176">
        <v>0</v>
      </c>
      <c r="U76" s="176"/>
      <c r="V76" s="176"/>
      <c r="W76" s="176"/>
      <c r="X76" s="176">
        <v>53</v>
      </c>
      <c r="Y76" s="176"/>
      <c r="Z76" s="176"/>
      <c r="AA76" s="176">
        <v>53</v>
      </c>
      <c r="AB76" s="176"/>
      <c r="AC76" s="176"/>
      <c r="AD76" s="176">
        <v>2.7</v>
      </c>
      <c r="AE76" s="176"/>
      <c r="AF76" s="176"/>
      <c r="AG76" s="176">
        <v>0</v>
      </c>
      <c r="AH76" s="176"/>
      <c r="AI76" s="176">
        <v>0</v>
      </c>
      <c r="AJ76" s="176"/>
      <c r="AK76" s="176"/>
      <c r="AL76" s="176"/>
      <c r="AM76" s="176"/>
      <c r="AN76" s="176">
        <v>0</v>
      </c>
      <c r="AO76" s="176"/>
      <c r="AP76" s="176"/>
      <c r="AQ76" s="176">
        <v>0</v>
      </c>
      <c r="AR76" s="176"/>
      <c r="AS76" s="176"/>
      <c r="AT76" s="176"/>
    </row>
    <row r="77" s="172" customFormat="1" ht="22.5" customHeight="1" spans="1:46">
      <c r="A77" s="175" t="s">
        <v>266</v>
      </c>
      <c r="B77" s="176">
        <v>120</v>
      </c>
      <c r="C77" s="176">
        <v>45</v>
      </c>
      <c r="D77" s="176">
        <v>0</v>
      </c>
      <c r="E77" s="176"/>
      <c r="F77" s="176"/>
      <c r="G77" s="176"/>
      <c r="H77" s="176"/>
      <c r="I77" s="176"/>
      <c r="J77" s="176"/>
      <c r="K77" s="176"/>
      <c r="L77" s="176"/>
      <c r="M77" s="176"/>
      <c r="N77" s="176"/>
      <c r="O77" s="176"/>
      <c r="P77" s="176"/>
      <c r="Q77" s="176"/>
      <c r="R77" s="176"/>
      <c r="S77" s="176"/>
      <c r="T77" s="176">
        <v>0</v>
      </c>
      <c r="U77" s="176"/>
      <c r="V77" s="176"/>
      <c r="W77" s="176"/>
      <c r="X77" s="176">
        <v>0</v>
      </c>
      <c r="Y77" s="176"/>
      <c r="Z77" s="176"/>
      <c r="AA77" s="176"/>
      <c r="AB77" s="176"/>
      <c r="AC77" s="176"/>
      <c r="AD77" s="176"/>
      <c r="AE77" s="176"/>
      <c r="AF77" s="176">
        <v>45</v>
      </c>
      <c r="AG77" s="176">
        <v>75</v>
      </c>
      <c r="AH77" s="176"/>
      <c r="AI77" s="176">
        <v>75</v>
      </c>
      <c r="AJ77" s="176">
        <v>40</v>
      </c>
      <c r="AK77" s="176">
        <v>35</v>
      </c>
      <c r="AL77" s="176"/>
      <c r="AM77" s="176"/>
      <c r="AN77" s="176">
        <v>0</v>
      </c>
      <c r="AO77" s="176"/>
      <c r="AP77" s="176"/>
      <c r="AQ77" s="176">
        <v>0</v>
      </c>
      <c r="AR77" s="176"/>
      <c r="AS77" s="176"/>
      <c r="AT77" s="176"/>
    </row>
    <row r="78" s="172" customFormat="1" ht="22.5" customHeight="1" spans="1:46">
      <c r="A78" s="175" t="s">
        <v>268</v>
      </c>
      <c r="B78" s="176">
        <v>40</v>
      </c>
      <c r="C78" s="176">
        <v>40</v>
      </c>
      <c r="D78" s="176">
        <v>21</v>
      </c>
      <c r="E78" s="176">
        <v>9</v>
      </c>
      <c r="F78" s="176">
        <v>10</v>
      </c>
      <c r="G78" s="176"/>
      <c r="H78" s="176"/>
      <c r="I78" s="176"/>
      <c r="J78" s="176"/>
      <c r="K78" s="176"/>
      <c r="L78" s="176">
        <v>2</v>
      </c>
      <c r="M78" s="176"/>
      <c r="N78" s="176"/>
      <c r="O78" s="176"/>
      <c r="P78" s="176"/>
      <c r="Q78" s="176"/>
      <c r="R78" s="176"/>
      <c r="S78" s="176"/>
      <c r="T78" s="176">
        <v>0</v>
      </c>
      <c r="U78" s="176"/>
      <c r="V78" s="176"/>
      <c r="W78" s="176"/>
      <c r="X78" s="176">
        <v>5</v>
      </c>
      <c r="Y78" s="176"/>
      <c r="Z78" s="176">
        <v>5</v>
      </c>
      <c r="AA78" s="176"/>
      <c r="AB78" s="176"/>
      <c r="AC78" s="176"/>
      <c r="AD78" s="176"/>
      <c r="AE78" s="176"/>
      <c r="AF78" s="176">
        <v>14</v>
      </c>
      <c r="AG78" s="176">
        <v>0</v>
      </c>
      <c r="AH78" s="176"/>
      <c r="AI78" s="176">
        <v>0</v>
      </c>
      <c r="AJ78" s="176"/>
      <c r="AK78" s="176"/>
      <c r="AL78" s="176"/>
      <c r="AM78" s="176"/>
      <c r="AN78" s="176">
        <v>0</v>
      </c>
      <c r="AO78" s="176"/>
      <c r="AP78" s="176"/>
      <c r="AQ78" s="176">
        <v>0</v>
      </c>
      <c r="AR78" s="176"/>
      <c r="AS78" s="176"/>
      <c r="AT78" s="176"/>
    </row>
    <row r="79" s="172" customFormat="1" ht="22.5" customHeight="1" spans="1:46">
      <c r="A79" s="175" t="s">
        <v>270</v>
      </c>
      <c r="B79" s="176">
        <v>16133</v>
      </c>
      <c r="C79" s="176">
        <v>2000</v>
      </c>
      <c r="D79" s="176">
        <v>0</v>
      </c>
      <c r="E79" s="176"/>
      <c r="F79" s="176"/>
      <c r="G79" s="176"/>
      <c r="H79" s="176"/>
      <c r="I79" s="176"/>
      <c r="J79" s="176"/>
      <c r="K79" s="176"/>
      <c r="L79" s="176"/>
      <c r="M79" s="176"/>
      <c r="N79" s="176"/>
      <c r="O79" s="176"/>
      <c r="P79" s="176"/>
      <c r="Q79" s="176"/>
      <c r="R79" s="176"/>
      <c r="S79" s="176"/>
      <c r="T79" s="176">
        <v>0</v>
      </c>
      <c r="U79" s="176"/>
      <c r="V79" s="176"/>
      <c r="W79" s="176"/>
      <c r="X79" s="176">
        <v>0</v>
      </c>
      <c r="Y79" s="176"/>
      <c r="Z79" s="176"/>
      <c r="AA79" s="176"/>
      <c r="AB79" s="176"/>
      <c r="AC79" s="176"/>
      <c r="AD79" s="176"/>
      <c r="AE79" s="176"/>
      <c r="AF79" s="176">
        <v>2000</v>
      </c>
      <c r="AG79" s="176">
        <v>14133</v>
      </c>
      <c r="AH79" s="176"/>
      <c r="AI79" s="176">
        <v>13000</v>
      </c>
      <c r="AJ79" s="176"/>
      <c r="AK79" s="176"/>
      <c r="AL79" s="176">
        <v>13000</v>
      </c>
      <c r="AM79" s="176"/>
      <c r="AN79" s="176">
        <v>1133</v>
      </c>
      <c r="AO79" s="176"/>
      <c r="AP79" s="176">
        <v>1133</v>
      </c>
      <c r="AQ79" s="176">
        <v>0</v>
      </c>
      <c r="AR79" s="176"/>
      <c r="AS79" s="176"/>
      <c r="AT79" s="176"/>
    </row>
    <row r="80" s="172" customFormat="1" ht="22.5" customHeight="1" spans="1:46">
      <c r="A80" s="175" t="s">
        <v>272</v>
      </c>
      <c r="B80" s="176">
        <v>50</v>
      </c>
      <c r="C80" s="176">
        <v>50</v>
      </c>
      <c r="D80" s="176">
        <v>0</v>
      </c>
      <c r="E80" s="176"/>
      <c r="F80" s="176"/>
      <c r="G80" s="176"/>
      <c r="H80" s="176"/>
      <c r="I80" s="176"/>
      <c r="J80" s="176"/>
      <c r="K80" s="176"/>
      <c r="L80" s="176"/>
      <c r="M80" s="176"/>
      <c r="N80" s="176"/>
      <c r="O80" s="176"/>
      <c r="P80" s="176"/>
      <c r="Q80" s="176"/>
      <c r="R80" s="176"/>
      <c r="S80" s="176"/>
      <c r="T80" s="176">
        <v>0</v>
      </c>
      <c r="U80" s="176"/>
      <c r="V80" s="176"/>
      <c r="W80" s="176"/>
      <c r="X80" s="176">
        <v>20</v>
      </c>
      <c r="Y80" s="176"/>
      <c r="Z80" s="176">
        <v>20</v>
      </c>
      <c r="AA80" s="176"/>
      <c r="AB80" s="176"/>
      <c r="AC80" s="176"/>
      <c r="AD80" s="176"/>
      <c r="AE80" s="176"/>
      <c r="AF80" s="176">
        <v>30</v>
      </c>
      <c r="AG80" s="176">
        <v>0</v>
      </c>
      <c r="AH80" s="176"/>
      <c r="AI80" s="176">
        <v>0</v>
      </c>
      <c r="AJ80" s="176"/>
      <c r="AK80" s="176"/>
      <c r="AL80" s="176"/>
      <c r="AM80" s="176"/>
      <c r="AN80" s="176">
        <v>0</v>
      </c>
      <c r="AO80" s="176"/>
      <c r="AP80" s="176"/>
      <c r="AQ80" s="176">
        <v>0</v>
      </c>
      <c r="AR80" s="176"/>
      <c r="AS80" s="176"/>
      <c r="AT80" s="176"/>
    </row>
    <row r="81" s="172" customFormat="1" ht="22.5" customHeight="1" spans="1:46">
      <c r="A81" s="175" t="s">
        <v>278</v>
      </c>
      <c r="B81" s="176">
        <v>4007</v>
      </c>
      <c r="C81" s="176">
        <v>4002</v>
      </c>
      <c r="D81" s="176">
        <v>0</v>
      </c>
      <c r="E81" s="176"/>
      <c r="F81" s="176"/>
      <c r="G81" s="176"/>
      <c r="H81" s="176"/>
      <c r="I81" s="176"/>
      <c r="J81" s="176"/>
      <c r="K81" s="176"/>
      <c r="L81" s="176"/>
      <c r="M81" s="176"/>
      <c r="N81" s="176"/>
      <c r="O81" s="176"/>
      <c r="P81" s="176"/>
      <c r="Q81" s="176"/>
      <c r="R81" s="176"/>
      <c r="S81" s="176"/>
      <c r="T81" s="176">
        <v>0</v>
      </c>
      <c r="U81" s="176"/>
      <c r="V81" s="176"/>
      <c r="W81" s="176"/>
      <c r="X81" s="176">
        <v>0</v>
      </c>
      <c r="Y81" s="176"/>
      <c r="Z81" s="176"/>
      <c r="AA81" s="176"/>
      <c r="AB81" s="176"/>
      <c r="AC81" s="176"/>
      <c r="AD81" s="176"/>
      <c r="AE81" s="176"/>
      <c r="AF81" s="176">
        <v>4002</v>
      </c>
      <c r="AG81" s="176">
        <v>5</v>
      </c>
      <c r="AH81" s="176"/>
      <c r="AI81" s="176">
        <v>5</v>
      </c>
      <c r="AJ81" s="176"/>
      <c r="AK81" s="176">
        <v>5</v>
      </c>
      <c r="AL81" s="176"/>
      <c r="AM81" s="176"/>
      <c r="AN81" s="176">
        <v>0</v>
      </c>
      <c r="AO81" s="176"/>
      <c r="AP81" s="176"/>
      <c r="AQ81" s="176">
        <v>0</v>
      </c>
      <c r="AR81" s="176"/>
      <c r="AS81" s="176"/>
      <c r="AT81" s="176"/>
    </row>
    <row r="82" s="172" customFormat="1" ht="35" customHeight="1" spans="1:46">
      <c r="A82" s="175" t="s">
        <v>280</v>
      </c>
      <c r="B82" s="176">
        <v>380</v>
      </c>
      <c r="C82" s="176">
        <v>380</v>
      </c>
      <c r="D82" s="176">
        <v>265.2</v>
      </c>
      <c r="E82" s="176">
        <v>253.2</v>
      </c>
      <c r="F82" s="176"/>
      <c r="G82" s="176"/>
      <c r="H82" s="176"/>
      <c r="I82" s="176"/>
      <c r="J82" s="176"/>
      <c r="K82" s="176">
        <v>12</v>
      </c>
      <c r="L82" s="176"/>
      <c r="M82" s="176"/>
      <c r="N82" s="176"/>
      <c r="O82" s="176"/>
      <c r="P82" s="176"/>
      <c r="Q82" s="176"/>
      <c r="R82" s="176"/>
      <c r="S82" s="176"/>
      <c r="T82" s="176">
        <v>0</v>
      </c>
      <c r="U82" s="176"/>
      <c r="V82" s="176"/>
      <c r="W82" s="176"/>
      <c r="X82" s="176">
        <v>84.8</v>
      </c>
      <c r="Y82" s="176"/>
      <c r="Z82" s="176">
        <v>34.8</v>
      </c>
      <c r="AA82" s="176">
        <v>50</v>
      </c>
      <c r="AB82" s="176"/>
      <c r="AC82" s="176"/>
      <c r="AD82" s="176"/>
      <c r="AE82" s="176"/>
      <c r="AF82" s="176">
        <v>30</v>
      </c>
      <c r="AG82" s="176">
        <v>0</v>
      </c>
      <c r="AH82" s="176"/>
      <c r="AI82" s="176">
        <v>0</v>
      </c>
      <c r="AJ82" s="176"/>
      <c r="AK82" s="176"/>
      <c r="AL82" s="176"/>
      <c r="AM82" s="176"/>
      <c r="AN82" s="176">
        <v>0</v>
      </c>
      <c r="AO82" s="176"/>
      <c r="AP82" s="176"/>
      <c r="AQ82" s="176">
        <v>0</v>
      </c>
      <c r="AR82" s="176"/>
      <c r="AS82" s="176"/>
      <c r="AT82" s="176"/>
    </row>
    <row r="83" s="172" customFormat="1" ht="22.5" customHeight="1" spans="1:46">
      <c r="A83" s="175" t="s">
        <v>282</v>
      </c>
      <c r="B83" s="176">
        <v>1272</v>
      </c>
      <c r="C83" s="176">
        <v>1222</v>
      </c>
      <c r="D83" s="176">
        <v>0</v>
      </c>
      <c r="E83" s="176"/>
      <c r="F83" s="176"/>
      <c r="G83" s="176"/>
      <c r="H83" s="176"/>
      <c r="I83" s="176"/>
      <c r="J83" s="176"/>
      <c r="K83" s="176"/>
      <c r="L83" s="176"/>
      <c r="M83" s="176"/>
      <c r="N83" s="176"/>
      <c r="O83" s="176"/>
      <c r="P83" s="176"/>
      <c r="Q83" s="176"/>
      <c r="R83" s="176"/>
      <c r="S83" s="176"/>
      <c r="T83" s="176">
        <v>0</v>
      </c>
      <c r="U83" s="176"/>
      <c r="V83" s="176"/>
      <c r="W83" s="176"/>
      <c r="X83" s="176">
        <v>398</v>
      </c>
      <c r="Y83" s="176"/>
      <c r="Z83" s="176"/>
      <c r="AA83" s="176">
        <v>398</v>
      </c>
      <c r="AB83" s="176"/>
      <c r="AC83" s="176"/>
      <c r="AD83" s="176"/>
      <c r="AE83" s="176"/>
      <c r="AF83" s="176">
        <v>824</v>
      </c>
      <c r="AG83" s="176">
        <v>50</v>
      </c>
      <c r="AH83" s="176"/>
      <c r="AI83" s="176">
        <v>0</v>
      </c>
      <c r="AJ83" s="176"/>
      <c r="AK83" s="176"/>
      <c r="AL83" s="176"/>
      <c r="AM83" s="176">
        <v>50</v>
      </c>
      <c r="AN83" s="176">
        <v>0</v>
      </c>
      <c r="AO83" s="176"/>
      <c r="AP83" s="176"/>
      <c r="AQ83" s="176">
        <v>0</v>
      </c>
      <c r="AR83" s="176"/>
      <c r="AS83" s="176"/>
      <c r="AT83" s="176"/>
    </row>
    <row r="84" s="172" customFormat="1" ht="22.5" customHeight="1" spans="1:46">
      <c r="A84" s="175" t="s">
        <v>284</v>
      </c>
      <c r="B84" s="176">
        <v>620</v>
      </c>
      <c r="C84" s="176">
        <v>600</v>
      </c>
      <c r="D84" s="176">
        <v>0</v>
      </c>
      <c r="E84" s="176"/>
      <c r="F84" s="176"/>
      <c r="G84" s="176"/>
      <c r="H84" s="176"/>
      <c r="I84" s="176"/>
      <c r="J84" s="176"/>
      <c r="K84" s="176"/>
      <c r="L84" s="176"/>
      <c r="M84" s="176"/>
      <c r="N84" s="176"/>
      <c r="O84" s="176"/>
      <c r="P84" s="176"/>
      <c r="Q84" s="176"/>
      <c r="R84" s="176"/>
      <c r="S84" s="176"/>
      <c r="T84" s="176">
        <v>0</v>
      </c>
      <c r="U84" s="176"/>
      <c r="V84" s="176"/>
      <c r="W84" s="176"/>
      <c r="X84" s="176">
        <v>0</v>
      </c>
      <c r="Y84" s="176"/>
      <c r="Z84" s="176"/>
      <c r="AA84" s="176"/>
      <c r="AB84" s="176"/>
      <c r="AC84" s="176"/>
      <c r="AD84" s="176"/>
      <c r="AE84" s="176"/>
      <c r="AF84" s="176">
        <v>600</v>
      </c>
      <c r="AG84" s="176">
        <v>20</v>
      </c>
      <c r="AH84" s="176"/>
      <c r="AI84" s="176">
        <v>20</v>
      </c>
      <c r="AJ84" s="176"/>
      <c r="AK84" s="176"/>
      <c r="AL84" s="176">
        <v>20</v>
      </c>
      <c r="AM84" s="176"/>
      <c r="AN84" s="176">
        <v>0</v>
      </c>
      <c r="AO84" s="176"/>
      <c r="AP84" s="176"/>
      <c r="AQ84" s="176">
        <v>0</v>
      </c>
      <c r="AR84" s="176"/>
      <c r="AS84" s="176"/>
      <c r="AT84" s="176"/>
    </row>
    <row r="85" s="172" customFormat="1" ht="22.5" customHeight="1" spans="1:46">
      <c r="A85" s="175" t="s">
        <v>286</v>
      </c>
      <c r="B85" s="176">
        <v>35</v>
      </c>
      <c r="C85" s="176">
        <v>32</v>
      </c>
      <c r="D85" s="176">
        <v>15.76</v>
      </c>
      <c r="E85" s="176">
        <v>9</v>
      </c>
      <c r="F85" s="176">
        <v>6.76</v>
      </c>
      <c r="G85" s="176"/>
      <c r="H85" s="176"/>
      <c r="I85" s="176"/>
      <c r="J85" s="176"/>
      <c r="K85" s="176"/>
      <c r="L85" s="176"/>
      <c r="M85" s="176"/>
      <c r="N85" s="176"/>
      <c r="O85" s="176"/>
      <c r="P85" s="176"/>
      <c r="Q85" s="176"/>
      <c r="R85" s="176"/>
      <c r="S85" s="176">
        <v>2.44</v>
      </c>
      <c r="T85" s="176">
        <v>4.2</v>
      </c>
      <c r="U85" s="176">
        <v>4.2</v>
      </c>
      <c r="V85" s="176"/>
      <c r="W85" s="176"/>
      <c r="X85" s="176">
        <v>0</v>
      </c>
      <c r="Y85" s="176"/>
      <c r="Z85" s="176"/>
      <c r="AA85" s="176"/>
      <c r="AB85" s="176"/>
      <c r="AC85" s="176"/>
      <c r="AD85" s="176"/>
      <c r="AE85" s="176">
        <v>4.2</v>
      </c>
      <c r="AF85" s="176">
        <v>5.4</v>
      </c>
      <c r="AG85" s="176">
        <v>3</v>
      </c>
      <c r="AH85" s="176"/>
      <c r="AI85" s="176">
        <v>3</v>
      </c>
      <c r="AJ85" s="176">
        <v>3</v>
      </c>
      <c r="AK85" s="176"/>
      <c r="AL85" s="176"/>
      <c r="AM85" s="176"/>
      <c r="AN85" s="176">
        <v>0</v>
      </c>
      <c r="AO85" s="176"/>
      <c r="AP85" s="176"/>
      <c r="AQ85" s="176">
        <v>0</v>
      </c>
      <c r="AR85" s="176"/>
      <c r="AS85" s="176"/>
      <c r="AT85" s="176"/>
    </row>
    <row r="86" s="172" customFormat="1" ht="22.5" customHeight="1" spans="1:46">
      <c r="A86" s="175" t="s">
        <v>288</v>
      </c>
      <c r="B86" s="176">
        <v>10</v>
      </c>
      <c r="C86" s="176">
        <v>10</v>
      </c>
      <c r="D86" s="176">
        <v>0</v>
      </c>
      <c r="E86" s="176"/>
      <c r="F86" s="176"/>
      <c r="G86" s="176"/>
      <c r="H86" s="176"/>
      <c r="I86" s="176"/>
      <c r="J86" s="176"/>
      <c r="K86" s="176"/>
      <c r="L86" s="176"/>
      <c r="M86" s="176"/>
      <c r="N86" s="176"/>
      <c r="O86" s="176"/>
      <c r="P86" s="176"/>
      <c r="Q86" s="176"/>
      <c r="R86" s="176"/>
      <c r="S86" s="176"/>
      <c r="T86" s="176">
        <v>0</v>
      </c>
      <c r="U86" s="176"/>
      <c r="V86" s="176"/>
      <c r="W86" s="176"/>
      <c r="X86" s="176">
        <v>0</v>
      </c>
      <c r="Y86" s="176"/>
      <c r="Z86" s="176"/>
      <c r="AA86" s="176"/>
      <c r="AB86" s="176"/>
      <c r="AC86" s="176"/>
      <c r="AD86" s="176"/>
      <c r="AE86" s="176"/>
      <c r="AF86" s="176">
        <v>10</v>
      </c>
      <c r="AG86" s="176">
        <v>0</v>
      </c>
      <c r="AH86" s="176"/>
      <c r="AI86" s="176">
        <v>0</v>
      </c>
      <c r="AJ86" s="176"/>
      <c r="AK86" s="176"/>
      <c r="AL86" s="176"/>
      <c r="AM86" s="176"/>
      <c r="AN86" s="176">
        <v>0</v>
      </c>
      <c r="AO86" s="176"/>
      <c r="AP86" s="176"/>
      <c r="AQ86" s="176">
        <v>0</v>
      </c>
      <c r="AR86" s="176"/>
      <c r="AS86" s="176"/>
      <c r="AT86" s="176"/>
    </row>
    <row r="87" s="172" customFormat="1" ht="22.5" customHeight="1" spans="1:46">
      <c r="A87" s="175" t="s">
        <v>490</v>
      </c>
      <c r="B87" s="176">
        <v>735</v>
      </c>
      <c r="C87" s="176">
        <v>735</v>
      </c>
      <c r="D87" s="176">
        <v>0</v>
      </c>
      <c r="E87" s="176"/>
      <c r="F87" s="176"/>
      <c r="G87" s="176"/>
      <c r="H87" s="176"/>
      <c r="I87" s="176"/>
      <c r="J87" s="176"/>
      <c r="K87" s="176"/>
      <c r="L87" s="176"/>
      <c r="M87" s="176"/>
      <c r="N87" s="176"/>
      <c r="O87" s="176"/>
      <c r="P87" s="176"/>
      <c r="Q87" s="176"/>
      <c r="R87" s="176"/>
      <c r="S87" s="176"/>
      <c r="T87" s="176">
        <v>0</v>
      </c>
      <c r="U87" s="176"/>
      <c r="V87" s="176"/>
      <c r="W87" s="176"/>
      <c r="X87" s="176">
        <v>0</v>
      </c>
      <c r="Y87" s="176"/>
      <c r="Z87" s="176"/>
      <c r="AA87" s="176"/>
      <c r="AB87" s="176"/>
      <c r="AC87" s="176"/>
      <c r="AD87" s="176"/>
      <c r="AE87" s="176"/>
      <c r="AF87" s="176">
        <v>735</v>
      </c>
      <c r="AG87" s="176">
        <v>0</v>
      </c>
      <c r="AH87" s="176"/>
      <c r="AI87" s="176">
        <v>0</v>
      </c>
      <c r="AJ87" s="176"/>
      <c r="AK87" s="176"/>
      <c r="AL87" s="176"/>
      <c r="AM87" s="176"/>
      <c r="AN87" s="176">
        <v>0</v>
      </c>
      <c r="AO87" s="176"/>
      <c r="AP87" s="176"/>
      <c r="AQ87" s="176">
        <v>0</v>
      </c>
      <c r="AR87" s="176"/>
      <c r="AS87" s="176"/>
      <c r="AT87" s="176"/>
    </row>
    <row r="88" s="172" customFormat="1" ht="22.5" customHeight="1" spans="1:46">
      <c r="A88" s="175" t="s">
        <v>294</v>
      </c>
      <c r="B88" s="176">
        <v>160</v>
      </c>
      <c r="C88" s="176">
        <v>160</v>
      </c>
      <c r="D88" s="176">
        <v>15</v>
      </c>
      <c r="E88" s="176">
        <v>5</v>
      </c>
      <c r="F88" s="176">
        <v>10</v>
      </c>
      <c r="G88" s="176"/>
      <c r="H88" s="176"/>
      <c r="I88" s="176"/>
      <c r="J88" s="176"/>
      <c r="K88" s="176"/>
      <c r="L88" s="176"/>
      <c r="M88" s="176"/>
      <c r="N88" s="176"/>
      <c r="O88" s="176"/>
      <c r="P88" s="176"/>
      <c r="Q88" s="176"/>
      <c r="R88" s="176"/>
      <c r="S88" s="176"/>
      <c r="T88" s="176">
        <v>0</v>
      </c>
      <c r="U88" s="176"/>
      <c r="V88" s="176"/>
      <c r="W88" s="176"/>
      <c r="X88" s="176">
        <v>3</v>
      </c>
      <c r="Y88" s="176"/>
      <c r="Z88" s="176">
        <v>3</v>
      </c>
      <c r="AA88" s="176"/>
      <c r="AB88" s="176"/>
      <c r="AC88" s="176"/>
      <c r="AD88" s="176"/>
      <c r="AE88" s="176"/>
      <c r="AF88" s="176">
        <v>142</v>
      </c>
      <c r="AG88" s="176">
        <v>0</v>
      </c>
      <c r="AH88" s="176"/>
      <c r="AI88" s="176">
        <v>0</v>
      </c>
      <c r="AJ88" s="176"/>
      <c r="AK88" s="176"/>
      <c r="AL88" s="176"/>
      <c r="AM88" s="176"/>
      <c r="AN88" s="176">
        <v>0</v>
      </c>
      <c r="AO88" s="176"/>
      <c r="AP88" s="176"/>
      <c r="AQ88" s="176">
        <v>0</v>
      </c>
      <c r="AR88" s="176"/>
      <c r="AS88" s="176"/>
      <c r="AT88" s="176"/>
    </row>
    <row r="89" s="172" customFormat="1" ht="22.5" customHeight="1" spans="1:46">
      <c r="A89" s="175" t="s">
        <v>296</v>
      </c>
      <c r="B89" s="176">
        <v>280</v>
      </c>
      <c r="C89" s="176">
        <v>280</v>
      </c>
      <c r="D89" s="176">
        <v>35</v>
      </c>
      <c r="E89" s="176">
        <v>1.8</v>
      </c>
      <c r="F89" s="176">
        <v>1.9</v>
      </c>
      <c r="G89" s="176"/>
      <c r="H89" s="176">
        <v>0.2</v>
      </c>
      <c r="I89" s="176">
        <v>0.9</v>
      </c>
      <c r="J89" s="176"/>
      <c r="K89" s="176">
        <v>0.1</v>
      </c>
      <c r="L89" s="176">
        <v>6</v>
      </c>
      <c r="M89" s="176"/>
      <c r="N89" s="176"/>
      <c r="O89" s="176"/>
      <c r="P89" s="176">
        <v>3.2</v>
      </c>
      <c r="Q89" s="176">
        <v>20.9</v>
      </c>
      <c r="R89" s="176"/>
      <c r="S89" s="176"/>
      <c r="T89" s="176">
        <v>0</v>
      </c>
      <c r="U89" s="176"/>
      <c r="V89" s="176"/>
      <c r="W89" s="176"/>
      <c r="X89" s="176">
        <v>0</v>
      </c>
      <c r="Y89" s="176"/>
      <c r="Z89" s="176"/>
      <c r="AA89" s="176"/>
      <c r="AB89" s="176">
        <v>1.7</v>
      </c>
      <c r="AC89" s="176"/>
      <c r="AD89" s="176">
        <v>2.3</v>
      </c>
      <c r="AE89" s="176"/>
      <c r="AF89" s="176">
        <v>241</v>
      </c>
      <c r="AG89" s="176">
        <v>0</v>
      </c>
      <c r="AH89" s="176"/>
      <c r="AI89" s="176">
        <v>0</v>
      </c>
      <c r="AJ89" s="176"/>
      <c r="AK89" s="176"/>
      <c r="AL89" s="176"/>
      <c r="AM89" s="176"/>
      <c r="AN89" s="176">
        <v>0</v>
      </c>
      <c r="AO89" s="176"/>
      <c r="AP89" s="176"/>
      <c r="AQ89" s="176">
        <v>0</v>
      </c>
      <c r="AR89" s="176"/>
      <c r="AS89" s="176"/>
      <c r="AT89" s="176"/>
    </row>
    <row r="90" s="172" customFormat="1" ht="22.5" customHeight="1" spans="1:46">
      <c r="A90" s="175" t="s">
        <v>298</v>
      </c>
      <c r="B90" s="176">
        <v>880</v>
      </c>
      <c r="C90" s="176">
        <v>880</v>
      </c>
      <c r="D90" s="176">
        <v>7.6</v>
      </c>
      <c r="E90" s="176">
        <v>0.8</v>
      </c>
      <c r="F90" s="176">
        <v>3.2</v>
      </c>
      <c r="G90" s="176"/>
      <c r="H90" s="176"/>
      <c r="I90" s="176"/>
      <c r="J90" s="176"/>
      <c r="K90" s="176"/>
      <c r="L90" s="176">
        <v>3.6</v>
      </c>
      <c r="M90" s="176"/>
      <c r="N90" s="176"/>
      <c r="O90" s="176"/>
      <c r="P90" s="176"/>
      <c r="Q90" s="176"/>
      <c r="R90" s="176"/>
      <c r="S90" s="176">
        <v>1.7</v>
      </c>
      <c r="T90" s="176">
        <v>0</v>
      </c>
      <c r="U90" s="176"/>
      <c r="V90" s="176"/>
      <c r="W90" s="176"/>
      <c r="X90" s="176">
        <v>2.3</v>
      </c>
      <c r="Y90" s="176"/>
      <c r="Z90" s="176">
        <v>2.3</v>
      </c>
      <c r="AA90" s="176"/>
      <c r="AB90" s="176"/>
      <c r="AC90" s="176"/>
      <c r="AD90" s="176"/>
      <c r="AE90" s="176"/>
      <c r="AF90" s="176">
        <v>868.4</v>
      </c>
      <c r="AG90" s="176">
        <v>0</v>
      </c>
      <c r="AH90" s="176"/>
      <c r="AI90" s="176">
        <v>0</v>
      </c>
      <c r="AJ90" s="176"/>
      <c r="AK90" s="176"/>
      <c r="AL90" s="176"/>
      <c r="AM90" s="176"/>
      <c r="AN90" s="176">
        <v>0</v>
      </c>
      <c r="AO90" s="176"/>
      <c r="AP90" s="176"/>
      <c r="AQ90" s="176">
        <v>0</v>
      </c>
      <c r="AR90" s="176"/>
      <c r="AS90" s="176"/>
      <c r="AT90" s="176"/>
    </row>
    <row r="91" s="172" customFormat="1" ht="22.5" customHeight="1" spans="1:46">
      <c r="A91" s="175" t="s">
        <v>300</v>
      </c>
      <c r="B91" s="176">
        <v>1070</v>
      </c>
      <c r="C91" s="176">
        <v>1070</v>
      </c>
      <c r="D91" s="176">
        <v>9</v>
      </c>
      <c r="E91" s="176">
        <v>4</v>
      </c>
      <c r="F91" s="176">
        <v>3</v>
      </c>
      <c r="G91" s="176"/>
      <c r="H91" s="176"/>
      <c r="I91" s="176"/>
      <c r="J91" s="176"/>
      <c r="K91" s="176"/>
      <c r="L91" s="176">
        <v>2</v>
      </c>
      <c r="M91" s="176"/>
      <c r="N91" s="176"/>
      <c r="O91" s="176"/>
      <c r="P91" s="176"/>
      <c r="Q91" s="176"/>
      <c r="R91" s="176"/>
      <c r="S91" s="176"/>
      <c r="T91" s="176">
        <v>0</v>
      </c>
      <c r="U91" s="176"/>
      <c r="V91" s="176"/>
      <c r="W91" s="176"/>
      <c r="X91" s="176">
        <v>21</v>
      </c>
      <c r="Y91" s="176"/>
      <c r="Z91" s="176">
        <v>21</v>
      </c>
      <c r="AA91" s="176"/>
      <c r="AB91" s="176"/>
      <c r="AC91" s="176"/>
      <c r="AD91" s="176"/>
      <c r="AE91" s="176"/>
      <c r="AF91" s="176">
        <v>1040</v>
      </c>
      <c r="AG91" s="176">
        <v>0</v>
      </c>
      <c r="AH91" s="176"/>
      <c r="AI91" s="176">
        <v>0</v>
      </c>
      <c r="AJ91" s="176"/>
      <c r="AK91" s="176"/>
      <c r="AL91" s="176"/>
      <c r="AM91" s="176"/>
      <c r="AN91" s="176">
        <v>0</v>
      </c>
      <c r="AO91" s="176"/>
      <c r="AP91" s="176"/>
      <c r="AQ91" s="176">
        <v>0</v>
      </c>
      <c r="AR91" s="176"/>
      <c r="AS91" s="176"/>
      <c r="AT91" s="176"/>
    </row>
    <row r="92" s="172" customFormat="1" ht="22.5" customHeight="1" spans="1:46">
      <c r="A92" s="175" t="s">
        <v>302</v>
      </c>
      <c r="B92" s="176">
        <v>120</v>
      </c>
      <c r="C92" s="176">
        <v>120</v>
      </c>
      <c r="D92" s="176">
        <v>46</v>
      </c>
      <c r="E92" s="176">
        <v>26</v>
      </c>
      <c r="F92" s="176"/>
      <c r="G92" s="176"/>
      <c r="H92" s="176"/>
      <c r="I92" s="176"/>
      <c r="J92" s="176"/>
      <c r="K92" s="176"/>
      <c r="L92" s="176">
        <v>20</v>
      </c>
      <c r="M92" s="176"/>
      <c r="N92" s="176"/>
      <c r="O92" s="176"/>
      <c r="P92" s="176"/>
      <c r="Q92" s="176"/>
      <c r="R92" s="176"/>
      <c r="S92" s="176"/>
      <c r="T92" s="176">
        <v>0</v>
      </c>
      <c r="U92" s="176"/>
      <c r="V92" s="176"/>
      <c r="W92" s="176"/>
      <c r="X92" s="176">
        <v>35</v>
      </c>
      <c r="Y92" s="176"/>
      <c r="Z92" s="176">
        <v>35</v>
      </c>
      <c r="AA92" s="176"/>
      <c r="AB92" s="176"/>
      <c r="AC92" s="176"/>
      <c r="AD92" s="176"/>
      <c r="AE92" s="176"/>
      <c r="AF92" s="176">
        <v>39</v>
      </c>
      <c r="AG92" s="176">
        <v>0</v>
      </c>
      <c r="AH92" s="176"/>
      <c r="AI92" s="176">
        <v>0</v>
      </c>
      <c r="AJ92" s="176"/>
      <c r="AK92" s="176"/>
      <c r="AL92" s="176"/>
      <c r="AM92" s="176"/>
      <c r="AN92" s="176">
        <v>0</v>
      </c>
      <c r="AO92" s="176"/>
      <c r="AP92" s="176"/>
      <c r="AQ92" s="176">
        <v>0</v>
      </c>
      <c r="AR92" s="176"/>
      <c r="AS92" s="176"/>
      <c r="AT92" s="176"/>
    </row>
    <row r="93" s="172" customFormat="1" ht="22.5" customHeight="1" spans="1:46">
      <c r="A93" s="175" t="s">
        <v>304</v>
      </c>
      <c r="B93" s="176">
        <v>120</v>
      </c>
      <c r="C93" s="176">
        <v>118</v>
      </c>
      <c r="D93" s="176">
        <v>12</v>
      </c>
      <c r="E93" s="176">
        <v>12</v>
      </c>
      <c r="F93" s="176"/>
      <c r="G93" s="176"/>
      <c r="H93" s="176"/>
      <c r="I93" s="176"/>
      <c r="J93" s="176"/>
      <c r="K93" s="176"/>
      <c r="L93" s="176"/>
      <c r="M93" s="176"/>
      <c r="N93" s="176"/>
      <c r="O93" s="176"/>
      <c r="P93" s="176"/>
      <c r="Q93" s="176"/>
      <c r="R93" s="176"/>
      <c r="S93" s="176"/>
      <c r="T93" s="176">
        <v>0</v>
      </c>
      <c r="U93" s="176"/>
      <c r="V93" s="176"/>
      <c r="W93" s="176"/>
      <c r="X93" s="176">
        <v>82</v>
      </c>
      <c r="Y93" s="176"/>
      <c r="Z93" s="176">
        <v>42</v>
      </c>
      <c r="AA93" s="176">
        <v>40</v>
      </c>
      <c r="AB93" s="176"/>
      <c r="AC93" s="176"/>
      <c r="AD93" s="176"/>
      <c r="AE93" s="176"/>
      <c r="AF93" s="176">
        <v>24</v>
      </c>
      <c r="AG93" s="176">
        <v>2</v>
      </c>
      <c r="AH93" s="176"/>
      <c r="AI93" s="176">
        <v>2</v>
      </c>
      <c r="AJ93" s="176">
        <v>2</v>
      </c>
      <c r="AK93" s="176"/>
      <c r="AL93" s="176"/>
      <c r="AM93" s="176"/>
      <c r="AN93" s="176">
        <v>0</v>
      </c>
      <c r="AO93" s="176"/>
      <c r="AP93" s="176"/>
      <c r="AQ93" s="176">
        <v>0</v>
      </c>
      <c r="AR93" s="176"/>
      <c r="AS93" s="176"/>
      <c r="AT93" s="176"/>
    </row>
    <row r="94" s="172" customFormat="1" ht="22.5" customHeight="1" spans="1:46">
      <c r="A94" s="175" t="s">
        <v>306</v>
      </c>
      <c r="B94" s="176">
        <v>140</v>
      </c>
      <c r="C94" s="176">
        <v>140</v>
      </c>
      <c r="D94" s="176">
        <v>0</v>
      </c>
      <c r="E94" s="176"/>
      <c r="F94" s="176"/>
      <c r="G94" s="176"/>
      <c r="H94" s="176"/>
      <c r="I94" s="176"/>
      <c r="J94" s="176"/>
      <c r="K94" s="176"/>
      <c r="L94" s="176"/>
      <c r="M94" s="176"/>
      <c r="N94" s="176"/>
      <c r="O94" s="176"/>
      <c r="P94" s="176"/>
      <c r="Q94" s="176"/>
      <c r="R94" s="176"/>
      <c r="S94" s="176"/>
      <c r="T94" s="176">
        <v>12</v>
      </c>
      <c r="U94" s="176">
        <v>12</v>
      </c>
      <c r="V94" s="176"/>
      <c r="W94" s="176"/>
      <c r="X94" s="176">
        <v>100</v>
      </c>
      <c r="Y94" s="176">
        <v>9</v>
      </c>
      <c r="Z94" s="176"/>
      <c r="AA94" s="176">
        <v>91</v>
      </c>
      <c r="AB94" s="176"/>
      <c r="AC94" s="176"/>
      <c r="AD94" s="176"/>
      <c r="AE94" s="176">
        <v>12</v>
      </c>
      <c r="AF94" s="176">
        <v>16</v>
      </c>
      <c r="AG94" s="176">
        <v>0</v>
      </c>
      <c r="AH94" s="176"/>
      <c r="AI94" s="176">
        <v>0</v>
      </c>
      <c r="AJ94" s="176"/>
      <c r="AK94" s="176"/>
      <c r="AL94" s="176"/>
      <c r="AM94" s="176"/>
      <c r="AN94" s="176">
        <v>0</v>
      </c>
      <c r="AO94" s="176"/>
      <c r="AP94" s="176"/>
      <c r="AQ94" s="176">
        <v>0</v>
      </c>
      <c r="AR94" s="176"/>
      <c r="AS94" s="176"/>
      <c r="AT94" s="176"/>
    </row>
    <row r="95" s="172" customFormat="1" ht="22.5" customHeight="1" spans="1:46">
      <c r="A95" s="175" t="s">
        <v>307</v>
      </c>
      <c r="B95" s="176">
        <v>140</v>
      </c>
      <c r="C95" s="176">
        <v>140</v>
      </c>
      <c r="D95" s="176">
        <v>0</v>
      </c>
      <c r="E95" s="176"/>
      <c r="F95" s="176"/>
      <c r="G95" s="176"/>
      <c r="H95" s="176"/>
      <c r="I95" s="176"/>
      <c r="J95" s="176"/>
      <c r="K95" s="176"/>
      <c r="L95" s="176"/>
      <c r="M95" s="176"/>
      <c r="N95" s="176"/>
      <c r="O95" s="176"/>
      <c r="P95" s="176"/>
      <c r="Q95" s="176"/>
      <c r="R95" s="176"/>
      <c r="S95" s="176"/>
      <c r="T95" s="176">
        <v>0</v>
      </c>
      <c r="U95" s="176"/>
      <c r="V95" s="176"/>
      <c r="W95" s="176"/>
      <c r="X95" s="176">
        <v>20</v>
      </c>
      <c r="Y95" s="176"/>
      <c r="Z95" s="176">
        <v>5</v>
      </c>
      <c r="AA95" s="176">
        <v>15</v>
      </c>
      <c r="AB95" s="176"/>
      <c r="AC95" s="176"/>
      <c r="AD95" s="176"/>
      <c r="AE95" s="176">
        <v>10</v>
      </c>
      <c r="AF95" s="176">
        <v>110</v>
      </c>
      <c r="AG95" s="176">
        <v>0</v>
      </c>
      <c r="AH95" s="176"/>
      <c r="AI95" s="176">
        <v>0</v>
      </c>
      <c r="AJ95" s="176"/>
      <c r="AK95" s="176"/>
      <c r="AL95" s="176"/>
      <c r="AM95" s="176"/>
      <c r="AN95" s="176">
        <v>0</v>
      </c>
      <c r="AO95" s="176"/>
      <c r="AP95" s="176"/>
      <c r="AQ95" s="176">
        <v>0</v>
      </c>
      <c r="AR95" s="176"/>
      <c r="AS95" s="176"/>
      <c r="AT95" s="176"/>
    </row>
    <row r="96" s="172" customFormat="1" ht="22.5" customHeight="1" spans="1:46">
      <c r="A96" s="175" t="s">
        <v>309</v>
      </c>
      <c r="B96" s="176">
        <v>120</v>
      </c>
      <c r="C96" s="176">
        <v>115</v>
      </c>
      <c r="D96" s="176">
        <v>0</v>
      </c>
      <c r="E96" s="176"/>
      <c r="F96" s="176"/>
      <c r="G96" s="176"/>
      <c r="H96" s="176"/>
      <c r="I96" s="176"/>
      <c r="J96" s="176"/>
      <c r="K96" s="176"/>
      <c r="L96" s="176"/>
      <c r="M96" s="176"/>
      <c r="N96" s="176"/>
      <c r="O96" s="176"/>
      <c r="P96" s="176"/>
      <c r="Q96" s="176"/>
      <c r="R96" s="176"/>
      <c r="S96" s="176">
        <v>10</v>
      </c>
      <c r="T96" s="176">
        <v>20</v>
      </c>
      <c r="U96" s="176">
        <v>20</v>
      </c>
      <c r="V96" s="176"/>
      <c r="W96" s="176"/>
      <c r="X96" s="176">
        <v>71</v>
      </c>
      <c r="Y96" s="176"/>
      <c r="Z96" s="176"/>
      <c r="AA96" s="176">
        <v>71</v>
      </c>
      <c r="AB96" s="176"/>
      <c r="AC96" s="176"/>
      <c r="AD96" s="176">
        <v>4</v>
      </c>
      <c r="AE96" s="176"/>
      <c r="AF96" s="176">
        <v>10</v>
      </c>
      <c r="AG96" s="176">
        <v>5</v>
      </c>
      <c r="AH96" s="176"/>
      <c r="AI96" s="176">
        <v>5</v>
      </c>
      <c r="AJ96" s="176"/>
      <c r="AK96" s="176">
        <v>5</v>
      </c>
      <c r="AL96" s="176"/>
      <c r="AM96" s="176"/>
      <c r="AN96" s="176">
        <v>0</v>
      </c>
      <c r="AO96" s="176"/>
      <c r="AP96" s="176"/>
      <c r="AQ96" s="176">
        <v>0</v>
      </c>
      <c r="AR96" s="176"/>
      <c r="AS96" s="176"/>
      <c r="AT96" s="176"/>
    </row>
    <row r="97" s="172" customFormat="1" ht="22.5" customHeight="1" spans="1:46">
      <c r="A97" s="175" t="s">
        <v>310</v>
      </c>
      <c r="B97" s="176">
        <v>30</v>
      </c>
      <c r="C97" s="176">
        <v>21</v>
      </c>
      <c r="D97" s="176">
        <v>6</v>
      </c>
      <c r="E97" s="176">
        <v>4</v>
      </c>
      <c r="F97" s="176">
        <v>2</v>
      </c>
      <c r="G97" s="176"/>
      <c r="H97" s="176"/>
      <c r="I97" s="176"/>
      <c r="J97" s="176"/>
      <c r="K97" s="176"/>
      <c r="L97" s="176"/>
      <c r="M97" s="176"/>
      <c r="N97" s="176"/>
      <c r="O97" s="176"/>
      <c r="P97" s="176"/>
      <c r="Q97" s="176"/>
      <c r="R97" s="176"/>
      <c r="S97" s="176"/>
      <c r="T97" s="176">
        <v>0</v>
      </c>
      <c r="U97" s="176"/>
      <c r="V97" s="176"/>
      <c r="W97" s="176"/>
      <c r="X97" s="176">
        <v>15</v>
      </c>
      <c r="Y97" s="176"/>
      <c r="Z97" s="176">
        <v>7</v>
      </c>
      <c r="AA97" s="176">
        <v>8</v>
      </c>
      <c r="AB97" s="176"/>
      <c r="AC97" s="176"/>
      <c r="AD97" s="176"/>
      <c r="AE97" s="176"/>
      <c r="AF97" s="176"/>
      <c r="AG97" s="176">
        <v>9</v>
      </c>
      <c r="AH97" s="176"/>
      <c r="AI97" s="176">
        <v>9</v>
      </c>
      <c r="AJ97" s="176">
        <v>9</v>
      </c>
      <c r="AK97" s="176"/>
      <c r="AL97" s="176"/>
      <c r="AM97" s="176"/>
      <c r="AN97" s="176">
        <v>0</v>
      </c>
      <c r="AO97" s="176"/>
      <c r="AP97" s="176"/>
      <c r="AQ97" s="176">
        <v>0</v>
      </c>
      <c r="AR97" s="176"/>
      <c r="AS97" s="176"/>
      <c r="AT97" s="176"/>
    </row>
    <row r="98" s="172" customFormat="1" ht="22.5" customHeight="1" spans="1:46">
      <c r="A98" s="175" t="s">
        <v>312</v>
      </c>
      <c r="B98" s="176">
        <v>60</v>
      </c>
      <c r="C98" s="176">
        <v>51</v>
      </c>
      <c r="D98" s="176">
        <v>8.6</v>
      </c>
      <c r="E98" s="176"/>
      <c r="F98" s="176">
        <v>2.6</v>
      </c>
      <c r="G98" s="176"/>
      <c r="H98" s="176"/>
      <c r="I98" s="176"/>
      <c r="J98" s="176">
        <v>3</v>
      </c>
      <c r="K98" s="176"/>
      <c r="L98" s="176">
        <v>3</v>
      </c>
      <c r="M98" s="176"/>
      <c r="N98" s="176"/>
      <c r="O98" s="176"/>
      <c r="P98" s="176"/>
      <c r="Q98" s="176"/>
      <c r="R98" s="176"/>
      <c r="S98" s="176"/>
      <c r="T98" s="176">
        <v>0</v>
      </c>
      <c r="U98" s="176"/>
      <c r="V98" s="176"/>
      <c r="W98" s="176"/>
      <c r="X98" s="176">
        <v>39.4</v>
      </c>
      <c r="Y98" s="176">
        <v>2</v>
      </c>
      <c r="Z98" s="176"/>
      <c r="AA98" s="176">
        <v>37.4</v>
      </c>
      <c r="AB98" s="176"/>
      <c r="AC98" s="176"/>
      <c r="AD98" s="176">
        <v>3</v>
      </c>
      <c r="AE98" s="176"/>
      <c r="AF98" s="176"/>
      <c r="AG98" s="176">
        <v>9</v>
      </c>
      <c r="AH98" s="176"/>
      <c r="AI98" s="176">
        <v>9</v>
      </c>
      <c r="AJ98" s="176"/>
      <c r="AK98" s="176">
        <v>8</v>
      </c>
      <c r="AL98" s="176">
        <v>1</v>
      </c>
      <c r="AM98" s="176"/>
      <c r="AN98" s="176">
        <v>0</v>
      </c>
      <c r="AO98" s="176"/>
      <c r="AP98" s="176"/>
      <c r="AQ98" s="176">
        <v>0</v>
      </c>
      <c r="AR98" s="176"/>
      <c r="AS98" s="176"/>
      <c r="AT98" s="176"/>
    </row>
    <row r="99" s="172" customFormat="1" ht="22.5" customHeight="1" spans="1:46">
      <c r="A99" s="175" t="s">
        <v>314</v>
      </c>
      <c r="B99" s="176">
        <v>481</v>
      </c>
      <c r="C99" s="176">
        <v>479</v>
      </c>
      <c r="D99" s="176">
        <v>12</v>
      </c>
      <c r="E99" s="176"/>
      <c r="F99" s="176"/>
      <c r="G99" s="176"/>
      <c r="H99" s="176"/>
      <c r="I99" s="176"/>
      <c r="J99" s="176"/>
      <c r="K99" s="176"/>
      <c r="L99" s="176">
        <v>2</v>
      </c>
      <c r="M99" s="176">
        <v>10</v>
      </c>
      <c r="N99" s="176"/>
      <c r="O99" s="176"/>
      <c r="P99" s="176"/>
      <c r="Q99" s="176"/>
      <c r="R99" s="176"/>
      <c r="S99" s="176">
        <v>25</v>
      </c>
      <c r="T99" s="176">
        <v>0</v>
      </c>
      <c r="U99" s="176"/>
      <c r="V99" s="176"/>
      <c r="W99" s="176"/>
      <c r="X99" s="176">
        <v>18</v>
      </c>
      <c r="Y99" s="176"/>
      <c r="Z99" s="176"/>
      <c r="AA99" s="176">
        <v>18</v>
      </c>
      <c r="AB99" s="176">
        <v>2</v>
      </c>
      <c r="AC99" s="176"/>
      <c r="AD99" s="176">
        <v>6</v>
      </c>
      <c r="AE99" s="176"/>
      <c r="AF99" s="176">
        <v>416</v>
      </c>
      <c r="AG99" s="176">
        <v>0</v>
      </c>
      <c r="AH99" s="176"/>
      <c r="AI99" s="176">
        <v>0</v>
      </c>
      <c r="AJ99" s="176"/>
      <c r="AK99" s="176"/>
      <c r="AL99" s="176"/>
      <c r="AM99" s="176"/>
      <c r="AN99" s="176">
        <v>0</v>
      </c>
      <c r="AO99" s="176"/>
      <c r="AP99" s="176"/>
      <c r="AQ99" s="176">
        <v>2</v>
      </c>
      <c r="AR99" s="176"/>
      <c r="AS99" s="176">
        <v>2</v>
      </c>
      <c r="AT99" s="176"/>
    </row>
    <row r="100" s="172" customFormat="1" ht="22.5" customHeight="1" spans="1:46">
      <c r="A100" s="175" t="s">
        <v>320</v>
      </c>
      <c r="B100" s="176">
        <v>6</v>
      </c>
      <c r="C100" s="176">
        <v>6</v>
      </c>
      <c r="D100" s="176">
        <v>2</v>
      </c>
      <c r="E100" s="176"/>
      <c r="F100" s="176">
        <v>2</v>
      </c>
      <c r="G100" s="176"/>
      <c r="H100" s="176"/>
      <c r="I100" s="176"/>
      <c r="J100" s="176"/>
      <c r="K100" s="176"/>
      <c r="L100" s="176"/>
      <c r="M100" s="176"/>
      <c r="N100" s="176"/>
      <c r="O100" s="176"/>
      <c r="P100" s="176"/>
      <c r="Q100" s="176"/>
      <c r="R100" s="176"/>
      <c r="S100" s="176">
        <v>3.4</v>
      </c>
      <c r="T100" s="176">
        <v>0</v>
      </c>
      <c r="U100" s="176"/>
      <c r="V100" s="176"/>
      <c r="W100" s="176"/>
      <c r="X100" s="176">
        <v>0</v>
      </c>
      <c r="Y100" s="176"/>
      <c r="Z100" s="176"/>
      <c r="AA100" s="176"/>
      <c r="AB100" s="176"/>
      <c r="AC100" s="176"/>
      <c r="AD100" s="176"/>
      <c r="AE100" s="176"/>
      <c r="AF100" s="176">
        <v>0.6</v>
      </c>
      <c r="AG100" s="176">
        <v>0</v>
      </c>
      <c r="AH100" s="176"/>
      <c r="AI100" s="176">
        <v>0</v>
      </c>
      <c r="AJ100" s="176"/>
      <c r="AK100" s="176"/>
      <c r="AL100" s="176"/>
      <c r="AM100" s="176"/>
      <c r="AN100" s="176">
        <v>0</v>
      </c>
      <c r="AO100" s="176"/>
      <c r="AP100" s="176"/>
      <c r="AQ100" s="176">
        <v>0</v>
      </c>
      <c r="AR100" s="176"/>
      <c r="AS100" s="176"/>
      <c r="AT100" s="176"/>
    </row>
    <row r="101" s="172" customFormat="1" ht="22.5" customHeight="1" spans="1:46">
      <c r="A101" s="175" t="s">
        <v>322</v>
      </c>
      <c r="B101" s="176">
        <v>1100</v>
      </c>
      <c r="C101" s="176">
        <v>1100</v>
      </c>
      <c r="D101" s="176">
        <v>111.208</v>
      </c>
      <c r="E101" s="176">
        <v>0.6</v>
      </c>
      <c r="F101" s="176"/>
      <c r="G101" s="176"/>
      <c r="H101" s="176">
        <v>1.2</v>
      </c>
      <c r="I101" s="176">
        <v>8.4</v>
      </c>
      <c r="J101" s="176">
        <v>0.72</v>
      </c>
      <c r="K101" s="176">
        <v>25.68</v>
      </c>
      <c r="L101" s="176">
        <v>66.608</v>
      </c>
      <c r="M101" s="176"/>
      <c r="N101" s="176"/>
      <c r="O101" s="176"/>
      <c r="P101" s="176">
        <v>8</v>
      </c>
      <c r="Q101" s="176"/>
      <c r="R101" s="176"/>
      <c r="S101" s="176"/>
      <c r="T101" s="176">
        <v>0</v>
      </c>
      <c r="U101" s="176"/>
      <c r="V101" s="176"/>
      <c r="W101" s="176"/>
      <c r="X101" s="176">
        <v>90</v>
      </c>
      <c r="Y101" s="176"/>
      <c r="Z101" s="176"/>
      <c r="AA101" s="176">
        <v>90</v>
      </c>
      <c r="AB101" s="176"/>
      <c r="AC101" s="176"/>
      <c r="AD101" s="176"/>
      <c r="AE101" s="176">
        <v>18.792</v>
      </c>
      <c r="AF101" s="176">
        <v>880</v>
      </c>
      <c r="AG101" s="176">
        <v>0</v>
      </c>
      <c r="AH101" s="176"/>
      <c r="AI101" s="176">
        <v>0</v>
      </c>
      <c r="AJ101" s="176"/>
      <c r="AK101" s="176"/>
      <c r="AL101" s="176"/>
      <c r="AM101" s="176"/>
      <c r="AN101" s="176">
        <v>0</v>
      </c>
      <c r="AO101" s="176"/>
      <c r="AP101" s="176"/>
      <c r="AQ101" s="176">
        <v>0</v>
      </c>
      <c r="AR101" s="176"/>
      <c r="AS101" s="176"/>
      <c r="AT101" s="176"/>
    </row>
    <row r="102" s="172" customFormat="1" ht="22.5" customHeight="1" spans="1:46">
      <c r="A102" s="175" t="s">
        <v>324</v>
      </c>
      <c r="B102" s="176">
        <v>25</v>
      </c>
      <c r="C102" s="176">
        <v>25</v>
      </c>
      <c r="D102" s="176">
        <v>0</v>
      </c>
      <c r="E102" s="176"/>
      <c r="F102" s="176"/>
      <c r="G102" s="176"/>
      <c r="H102" s="176"/>
      <c r="I102" s="176"/>
      <c r="J102" s="176"/>
      <c r="K102" s="176"/>
      <c r="L102" s="176"/>
      <c r="M102" s="176"/>
      <c r="N102" s="176"/>
      <c r="O102" s="176"/>
      <c r="P102" s="176"/>
      <c r="Q102" s="176"/>
      <c r="R102" s="176"/>
      <c r="S102" s="176"/>
      <c r="T102" s="176">
        <v>0</v>
      </c>
      <c r="U102" s="176"/>
      <c r="V102" s="176"/>
      <c r="W102" s="176"/>
      <c r="X102" s="176">
        <v>0</v>
      </c>
      <c r="Y102" s="176"/>
      <c r="Z102" s="176"/>
      <c r="AA102" s="176"/>
      <c r="AB102" s="176"/>
      <c r="AC102" s="176"/>
      <c r="AD102" s="176"/>
      <c r="AE102" s="176">
        <v>15</v>
      </c>
      <c r="AF102" s="176">
        <v>10</v>
      </c>
      <c r="AG102" s="176">
        <v>0</v>
      </c>
      <c r="AH102" s="176"/>
      <c r="AI102" s="176">
        <v>0</v>
      </c>
      <c r="AJ102" s="176"/>
      <c r="AK102" s="176"/>
      <c r="AL102" s="176"/>
      <c r="AM102" s="176"/>
      <c r="AN102" s="176">
        <v>0</v>
      </c>
      <c r="AO102" s="176"/>
      <c r="AP102" s="176"/>
      <c r="AQ102" s="176">
        <v>0</v>
      </c>
      <c r="AR102" s="176"/>
      <c r="AS102" s="176"/>
      <c r="AT102" s="176"/>
    </row>
    <row r="103" s="172" customFormat="1" ht="22.5" customHeight="1" spans="1:46">
      <c r="A103" s="175" t="s">
        <v>326</v>
      </c>
      <c r="B103" s="176">
        <v>124</v>
      </c>
      <c r="C103" s="176">
        <v>124</v>
      </c>
      <c r="D103" s="176">
        <v>0</v>
      </c>
      <c r="E103" s="176"/>
      <c r="F103" s="176"/>
      <c r="G103" s="176"/>
      <c r="H103" s="176"/>
      <c r="I103" s="176"/>
      <c r="J103" s="176"/>
      <c r="K103" s="176"/>
      <c r="L103" s="176"/>
      <c r="M103" s="176"/>
      <c r="N103" s="176"/>
      <c r="O103" s="176"/>
      <c r="P103" s="176"/>
      <c r="Q103" s="176"/>
      <c r="R103" s="176"/>
      <c r="S103" s="176"/>
      <c r="T103" s="176">
        <v>0</v>
      </c>
      <c r="U103" s="176"/>
      <c r="V103" s="176"/>
      <c r="W103" s="176"/>
      <c r="X103" s="176">
        <v>0</v>
      </c>
      <c r="Y103" s="176"/>
      <c r="Z103" s="176"/>
      <c r="AA103" s="176"/>
      <c r="AB103" s="176"/>
      <c r="AC103" s="176"/>
      <c r="AD103" s="176"/>
      <c r="AE103" s="176"/>
      <c r="AF103" s="176">
        <v>124</v>
      </c>
      <c r="AG103" s="176">
        <v>0</v>
      </c>
      <c r="AH103" s="176"/>
      <c r="AI103" s="176">
        <v>0</v>
      </c>
      <c r="AJ103" s="176"/>
      <c r="AK103" s="176"/>
      <c r="AL103" s="176"/>
      <c r="AM103" s="176"/>
      <c r="AN103" s="176">
        <v>0</v>
      </c>
      <c r="AO103" s="176"/>
      <c r="AP103" s="176"/>
      <c r="AQ103" s="176">
        <v>0</v>
      </c>
      <c r="AR103" s="176"/>
      <c r="AS103" s="176"/>
      <c r="AT103" s="176"/>
    </row>
    <row r="104" s="172" customFormat="1" ht="22.5" customHeight="1" spans="1:46">
      <c r="A104" s="175" t="s">
        <v>328</v>
      </c>
      <c r="B104" s="176">
        <v>1425</v>
      </c>
      <c r="C104" s="176">
        <v>895</v>
      </c>
      <c r="D104" s="176">
        <v>16.1</v>
      </c>
      <c r="E104" s="176"/>
      <c r="F104" s="176"/>
      <c r="G104" s="176"/>
      <c r="H104" s="176"/>
      <c r="I104" s="176"/>
      <c r="J104" s="176"/>
      <c r="K104" s="176"/>
      <c r="L104" s="176">
        <v>6.1</v>
      </c>
      <c r="M104" s="176">
        <v>10</v>
      </c>
      <c r="N104" s="176"/>
      <c r="O104" s="176"/>
      <c r="P104" s="176"/>
      <c r="Q104" s="176"/>
      <c r="R104" s="176"/>
      <c r="S104" s="176">
        <v>33</v>
      </c>
      <c r="T104" s="176">
        <v>0</v>
      </c>
      <c r="U104" s="176"/>
      <c r="V104" s="176"/>
      <c r="W104" s="176"/>
      <c r="X104" s="176">
        <v>5</v>
      </c>
      <c r="Y104" s="176"/>
      <c r="Z104" s="176"/>
      <c r="AA104" s="176">
        <v>5</v>
      </c>
      <c r="AB104" s="176"/>
      <c r="AC104" s="176"/>
      <c r="AD104" s="176"/>
      <c r="AE104" s="176">
        <v>35</v>
      </c>
      <c r="AF104" s="176">
        <v>805.9</v>
      </c>
      <c r="AG104" s="176">
        <v>530</v>
      </c>
      <c r="AH104" s="176"/>
      <c r="AI104" s="176">
        <v>0</v>
      </c>
      <c r="AJ104" s="176"/>
      <c r="AK104" s="176"/>
      <c r="AL104" s="176"/>
      <c r="AM104" s="176"/>
      <c r="AN104" s="176">
        <v>530</v>
      </c>
      <c r="AO104" s="176"/>
      <c r="AP104" s="176">
        <v>530</v>
      </c>
      <c r="AQ104" s="176">
        <v>0</v>
      </c>
      <c r="AR104" s="176"/>
      <c r="AS104" s="176"/>
      <c r="AT104" s="176"/>
    </row>
    <row r="105" s="172" customFormat="1" ht="22.5" customHeight="1" spans="1:46">
      <c r="A105" s="175" t="s">
        <v>330</v>
      </c>
      <c r="B105" s="176">
        <v>240</v>
      </c>
      <c r="C105" s="176">
        <v>240</v>
      </c>
      <c r="D105" s="176">
        <v>15</v>
      </c>
      <c r="E105" s="176">
        <v>3</v>
      </c>
      <c r="F105" s="176"/>
      <c r="G105" s="176"/>
      <c r="H105" s="176">
        <v>1</v>
      </c>
      <c r="I105" s="176">
        <v>9</v>
      </c>
      <c r="J105" s="176"/>
      <c r="K105" s="176"/>
      <c r="L105" s="176">
        <v>2</v>
      </c>
      <c r="M105" s="176"/>
      <c r="N105" s="176"/>
      <c r="O105" s="176"/>
      <c r="P105" s="176"/>
      <c r="Q105" s="176"/>
      <c r="R105" s="176"/>
      <c r="S105" s="176"/>
      <c r="T105" s="176">
        <v>0</v>
      </c>
      <c r="U105" s="176"/>
      <c r="V105" s="176"/>
      <c r="W105" s="176"/>
      <c r="X105" s="176">
        <v>0</v>
      </c>
      <c r="Y105" s="176"/>
      <c r="Z105" s="176"/>
      <c r="AA105" s="176"/>
      <c r="AB105" s="176"/>
      <c r="AC105" s="176"/>
      <c r="AD105" s="176"/>
      <c r="AE105" s="176"/>
      <c r="AF105" s="176">
        <v>225</v>
      </c>
      <c r="AG105" s="176">
        <v>0</v>
      </c>
      <c r="AH105" s="176"/>
      <c r="AI105" s="176">
        <v>0</v>
      </c>
      <c r="AJ105" s="176"/>
      <c r="AK105" s="176"/>
      <c r="AL105" s="176"/>
      <c r="AM105" s="176"/>
      <c r="AN105" s="176">
        <v>0</v>
      </c>
      <c r="AO105" s="176"/>
      <c r="AP105" s="176"/>
      <c r="AQ105" s="176">
        <v>0</v>
      </c>
      <c r="AR105" s="176"/>
      <c r="AS105" s="176"/>
      <c r="AT105" s="176"/>
    </row>
    <row r="106" s="172" customFormat="1" ht="22.5" customHeight="1" spans="1:46">
      <c r="A106" s="175" t="s">
        <v>332</v>
      </c>
      <c r="B106" s="176">
        <v>20798</v>
      </c>
      <c r="C106" s="176">
        <v>798</v>
      </c>
      <c r="D106" s="176">
        <v>11.4</v>
      </c>
      <c r="E106" s="176"/>
      <c r="F106" s="176"/>
      <c r="G106" s="176"/>
      <c r="H106" s="176"/>
      <c r="I106" s="176"/>
      <c r="J106" s="176"/>
      <c r="K106" s="176">
        <v>11.4</v>
      </c>
      <c r="L106" s="176"/>
      <c r="M106" s="176"/>
      <c r="N106" s="176"/>
      <c r="O106" s="176"/>
      <c r="P106" s="176"/>
      <c r="Q106" s="176"/>
      <c r="R106" s="176"/>
      <c r="S106" s="176"/>
      <c r="T106" s="176">
        <v>0</v>
      </c>
      <c r="U106" s="176"/>
      <c r="V106" s="176"/>
      <c r="W106" s="176"/>
      <c r="X106" s="176">
        <v>36.6</v>
      </c>
      <c r="Y106" s="176">
        <v>30</v>
      </c>
      <c r="Z106" s="176">
        <v>6.6</v>
      </c>
      <c r="AA106" s="176"/>
      <c r="AB106" s="176"/>
      <c r="AC106" s="176"/>
      <c r="AD106" s="176"/>
      <c r="AE106" s="176"/>
      <c r="AF106" s="176">
        <v>750</v>
      </c>
      <c r="AG106" s="176">
        <v>0</v>
      </c>
      <c r="AH106" s="176"/>
      <c r="AI106" s="176">
        <v>0</v>
      </c>
      <c r="AJ106" s="176"/>
      <c r="AK106" s="176"/>
      <c r="AL106" s="176"/>
      <c r="AM106" s="176"/>
      <c r="AN106" s="176">
        <v>0</v>
      </c>
      <c r="AO106" s="176"/>
      <c r="AP106" s="176"/>
      <c r="AQ106" s="176">
        <v>20000</v>
      </c>
      <c r="AR106" s="176"/>
      <c r="AS106" s="176">
        <v>20000</v>
      </c>
      <c r="AT106" s="176"/>
    </row>
    <row r="107" s="172" customFormat="1" ht="22.5" customHeight="1" spans="1:46">
      <c r="A107" s="175" t="s">
        <v>334</v>
      </c>
      <c r="B107" s="176">
        <v>10</v>
      </c>
      <c r="C107" s="176">
        <v>10</v>
      </c>
      <c r="D107" s="176">
        <v>10</v>
      </c>
      <c r="E107" s="176"/>
      <c r="F107" s="176"/>
      <c r="G107" s="176"/>
      <c r="H107" s="176"/>
      <c r="I107" s="176"/>
      <c r="J107" s="176"/>
      <c r="K107" s="176"/>
      <c r="L107" s="176"/>
      <c r="M107" s="176">
        <v>10</v>
      </c>
      <c r="N107" s="176"/>
      <c r="O107" s="176"/>
      <c r="P107" s="176"/>
      <c r="Q107" s="176"/>
      <c r="R107" s="176"/>
      <c r="S107" s="176"/>
      <c r="T107" s="176">
        <v>0</v>
      </c>
      <c r="U107" s="176"/>
      <c r="V107" s="176"/>
      <c r="W107" s="176"/>
      <c r="X107" s="176">
        <v>0</v>
      </c>
      <c r="Y107" s="176"/>
      <c r="Z107" s="176"/>
      <c r="AA107" s="176"/>
      <c r="AB107" s="176"/>
      <c r="AC107" s="176"/>
      <c r="AD107" s="176"/>
      <c r="AE107" s="176"/>
      <c r="AF107" s="176"/>
      <c r="AG107" s="176">
        <v>0</v>
      </c>
      <c r="AH107" s="176"/>
      <c r="AI107" s="176">
        <v>0</v>
      </c>
      <c r="AJ107" s="176"/>
      <c r="AK107" s="176"/>
      <c r="AL107" s="176"/>
      <c r="AM107" s="176"/>
      <c r="AN107" s="176">
        <v>0</v>
      </c>
      <c r="AO107" s="176"/>
      <c r="AP107" s="176"/>
      <c r="AQ107" s="176">
        <v>0</v>
      </c>
      <c r="AR107" s="176"/>
      <c r="AS107" s="176"/>
      <c r="AT107" s="176"/>
    </row>
    <row r="108" s="172" customFormat="1" ht="22.5" customHeight="1" spans="1:46">
      <c r="A108" s="175" t="s">
        <v>340</v>
      </c>
      <c r="B108" s="176">
        <v>548</v>
      </c>
      <c r="C108" s="176">
        <v>548</v>
      </c>
      <c r="D108" s="176">
        <v>34.3</v>
      </c>
      <c r="E108" s="176">
        <v>15</v>
      </c>
      <c r="F108" s="176">
        <v>4</v>
      </c>
      <c r="G108" s="176"/>
      <c r="H108" s="176"/>
      <c r="I108" s="176">
        <v>2</v>
      </c>
      <c r="J108" s="176">
        <v>4</v>
      </c>
      <c r="K108" s="176"/>
      <c r="L108" s="176">
        <v>7.6</v>
      </c>
      <c r="M108" s="176"/>
      <c r="N108" s="176"/>
      <c r="O108" s="176"/>
      <c r="P108" s="176">
        <v>1.7</v>
      </c>
      <c r="Q108" s="176"/>
      <c r="R108" s="176"/>
      <c r="S108" s="176">
        <v>4.2</v>
      </c>
      <c r="T108" s="176">
        <v>245</v>
      </c>
      <c r="U108" s="176">
        <v>245</v>
      </c>
      <c r="V108" s="176"/>
      <c r="W108" s="176"/>
      <c r="X108" s="176">
        <v>0</v>
      </c>
      <c r="Y108" s="176"/>
      <c r="Z108" s="176"/>
      <c r="AA108" s="176"/>
      <c r="AB108" s="176"/>
      <c r="AC108" s="176"/>
      <c r="AD108" s="176"/>
      <c r="AE108" s="176"/>
      <c r="AF108" s="176">
        <v>264.5</v>
      </c>
      <c r="AG108" s="176">
        <v>0</v>
      </c>
      <c r="AH108" s="176"/>
      <c r="AI108" s="176">
        <v>0</v>
      </c>
      <c r="AJ108" s="176"/>
      <c r="AK108" s="176"/>
      <c r="AL108" s="176"/>
      <c r="AM108" s="176"/>
      <c r="AN108" s="176">
        <v>0</v>
      </c>
      <c r="AO108" s="176"/>
      <c r="AP108" s="176"/>
      <c r="AQ108" s="176">
        <v>0</v>
      </c>
      <c r="AR108" s="176"/>
      <c r="AS108" s="176"/>
      <c r="AT108" s="176"/>
    </row>
    <row r="109" s="172" customFormat="1" ht="22.5" customHeight="1" spans="1:46">
      <c r="A109" s="175" t="s">
        <v>350</v>
      </c>
      <c r="B109" s="176">
        <v>1500</v>
      </c>
      <c r="C109" s="176">
        <v>1500</v>
      </c>
      <c r="D109" s="176">
        <v>657</v>
      </c>
      <c r="E109" s="176">
        <v>150</v>
      </c>
      <c r="F109" s="176"/>
      <c r="G109" s="176"/>
      <c r="H109" s="176"/>
      <c r="I109" s="176"/>
      <c r="J109" s="176"/>
      <c r="K109" s="176"/>
      <c r="L109" s="176">
        <v>207</v>
      </c>
      <c r="M109" s="176">
        <v>300</v>
      </c>
      <c r="N109" s="176"/>
      <c r="O109" s="176"/>
      <c r="P109" s="176"/>
      <c r="Q109" s="176"/>
      <c r="R109" s="176">
        <v>200</v>
      </c>
      <c r="S109" s="176"/>
      <c r="T109" s="176">
        <v>0</v>
      </c>
      <c r="U109" s="176"/>
      <c r="V109" s="176"/>
      <c r="W109" s="176"/>
      <c r="X109" s="176">
        <v>0</v>
      </c>
      <c r="Y109" s="176"/>
      <c r="Z109" s="176"/>
      <c r="AA109" s="176"/>
      <c r="AB109" s="176">
        <v>43</v>
      </c>
      <c r="AC109" s="176"/>
      <c r="AD109" s="176"/>
      <c r="AE109" s="176"/>
      <c r="AF109" s="176">
        <v>600</v>
      </c>
      <c r="AG109" s="176">
        <v>0</v>
      </c>
      <c r="AH109" s="176"/>
      <c r="AI109" s="176">
        <v>0</v>
      </c>
      <c r="AJ109" s="176"/>
      <c r="AK109" s="176"/>
      <c r="AL109" s="176"/>
      <c r="AM109" s="176"/>
      <c r="AN109" s="176">
        <v>0</v>
      </c>
      <c r="AO109" s="176"/>
      <c r="AP109" s="176"/>
      <c r="AQ109" s="176">
        <v>0</v>
      </c>
      <c r="AR109" s="176"/>
      <c r="AS109" s="176"/>
      <c r="AT109" s="176"/>
    </row>
    <row r="110" s="172" customFormat="1" ht="22.5" customHeight="1" spans="1:46">
      <c r="A110" s="175" t="s">
        <v>352</v>
      </c>
      <c r="B110" s="176">
        <v>12</v>
      </c>
      <c r="C110" s="176">
        <v>12</v>
      </c>
      <c r="D110" s="176">
        <v>1.76</v>
      </c>
      <c r="E110" s="176"/>
      <c r="F110" s="176"/>
      <c r="G110" s="176"/>
      <c r="H110" s="176"/>
      <c r="I110" s="176">
        <v>0.76</v>
      </c>
      <c r="J110" s="176"/>
      <c r="K110" s="176"/>
      <c r="L110" s="176">
        <v>1</v>
      </c>
      <c r="M110" s="176"/>
      <c r="N110" s="176"/>
      <c r="O110" s="176"/>
      <c r="P110" s="176"/>
      <c r="Q110" s="176"/>
      <c r="R110" s="176"/>
      <c r="S110" s="176"/>
      <c r="T110" s="176">
        <v>0</v>
      </c>
      <c r="U110" s="176"/>
      <c r="V110" s="176"/>
      <c r="W110" s="176"/>
      <c r="X110" s="176">
        <v>5.8</v>
      </c>
      <c r="Y110" s="176"/>
      <c r="Z110" s="176">
        <v>5.8</v>
      </c>
      <c r="AA110" s="176"/>
      <c r="AB110" s="176"/>
      <c r="AC110" s="176"/>
      <c r="AD110" s="176"/>
      <c r="AE110" s="176"/>
      <c r="AF110" s="176">
        <v>4.44</v>
      </c>
      <c r="AG110" s="176">
        <v>0</v>
      </c>
      <c r="AH110" s="176"/>
      <c r="AI110" s="176">
        <v>0</v>
      </c>
      <c r="AJ110" s="176"/>
      <c r="AK110" s="176"/>
      <c r="AL110" s="176"/>
      <c r="AM110" s="176"/>
      <c r="AN110" s="176">
        <v>0</v>
      </c>
      <c r="AO110" s="176"/>
      <c r="AP110" s="176"/>
      <c r="AQ110" s="176">
        <v>0</v>
      </c>
      <c r="AR110" s="176"/>
      <c r="AS110" s="176"/>
      <c r="AT110" s="176"/>
    </row>
    <row r="111" s="172" customFormat="1" ht="22.5" customHeight="1" spans="1:46">
      <c r="A111" s="175" t="s">
        <v>581</v>
      </c>
      <c r="B111" s="176">
        <v>90</v>
      </c>
      <c r="C111" s="176">
        <v>90</v>
      </c>
      <c r="D111" s="176">
        <v>46.2</v>
      </c>
      <c r="E111" s="176">
        <v>7</v>
      </c>
      <c r="F111" s="176">
        <v>12</v>
      </c>
      <c r="G111" s="176"/>
      <c r="H111" s="176"/>
      <c r="I111" s="176">
        <v>4.8</v>
      </c>
      <c r="J111" s="176">
        <v>2.4</v>
      </c>
      <c r="K111" s="176"/>
      <c r="L111" s="176">
        <v>20</v>
      </c>
      <c r="M111" s="176"/>
      <c r="N111" s="176"/>
      <c r="O111" s="176"/>
      <c r="P111" s="176"/>
      <c r="Q111" s="176"/>
      <c r="R111" s="176"/>
      <c r="S111" s="176">
        <v>4.8</v>
      </c>
      <c r="T111" s="176">
        <v>0</v>
      </c>
      <c r="U111" s="176"/>
      <c r="V111" s="176"/>
      <c r="W111" s="176"/>
      <c r="X111" s="176">
        <v>39</v>
      </c>
      <c r="Y111" s="176"/>
      <c r="Z111" s="176">
        <v>39</v>
      </c>
      <c r="AA111" s="176"/>
      <c r="AB111" s="176"/>
      <c r="AC111" s="176"/>
      <c r="AD111" s="176"/>
      <c r="AE111" s="176"/>
      <c r="AF111" s="176"/>
      <c r="AG111" s="176">
        <v>0</v>
      </c>
      <c r="AH111" s="176"/>
      <c r="AI111" s="176">
        <v>0</v>
      </c>
      <c r="AJ111" s="176"/>
      <c r="AK111" s="176"/>
      <c r="AL111" s="176"/>
      <c r="AM111" s="176"/>
      <c r="AN111" s="176">
        <v>0</v>
      </c>
      <c r="AO111" s="176"/>
      <c r="AP111" s="176"/>
      <c r="AQ111" s="176">
        <v>0</v>
      </c>
      <c r="AR111" s="176"/>
      <c r="AS111" s="176"/>
      <c r="AT111" s="176"/>
    </row>
    <row r="112" s="172" customFormat="1" ht="22.5" customHeight="1" spans="1:46">
      <c r="A112" s="175" t="s">
        <v>354</v>
      </c>
      <c r="B112" s="176">
        <v>1935</v>
      </c>
      <c r="C112" s="176">
        <v>1686</v>
      </c>
      <c r="D112" s="176">
        <v>35</v>
      </c>
      <c r="E112" s="176"/>
      <c r="F112" s="176">
        <v>35</v>
      </c>
      <c r="G112" s="176"/>
      <c r="H112" s="176"/>
      <c r="I112" s="176"/>
      <c r="J112" s="176"/>
      <c r="K112" s="176"/>
      <c r="L112" s="176"/>
      <c r="M112" s="176"/>
      <c r="N112" s="176"/>
      <c r="O112" s="176"/>
      <c r="P112" s="176"/>
      <c r="Q112" s="176"/>
      <c r="R112" s="176"/>
      <c r="S112" s="176"/>
      <c r="T112" s="176">
        <v>0</v>
      </c>
      <c r="U112" s="176"/>
      <c r="V112" s="176"/>
      <c r="W112" s="176"/>
      <c r="X112" s="176">
        <v>0</v>
      </c>
      <c r="Y112" s="176"/>
      <c r="Z112" s="176"/>
      <c r="AA112" s="176"/>
      <c r="AB112" s="176"/>
      <c r="AC112" s="176"/>
      <c r="AD112" s="176">
        <v>3.6</v>
      </c>
      <c r="AE112" s="176"/>
      <c r="AF112" s="176">
        <v>1647.4</v>
      </c>
      <c r="AG112" s="176">
        <v>0</v>
      </c>
      <c r="AH112" s="176"/>
      <c r="AI112" s="176">
        <v>0</v>
      </c>
      <c r="AJ112" s="176"/>
      <c r="AK112" s="176"/>
      <c r="AL112" s="176"/>
      <c r="AM112" s="176"/>
      <c r="AN112" s="176">
        <v>0</v>
      </c>
      <c r="AO112" s="176"/>
      <c r="AP112" s="176"/>
      <c r="AQ112" s="176">
        <v>249</v>
      </c>
      <c r="AR112" s="176"/>
      <c r="AS112" s="176">
        <v>249</v>
      </c>
      <c r="AT112" s="176"/>
    </row>
    <row r="113" s="172" customFormat="1" ht="22.5" customHeight="1" spans="1:46">
      <c r="A113" s="175" t="s">
        <v>356</v>
      </c>
      <c r="B113" s="176">
        <v>60</v>
      </c>
      <c r="C113" s="176">
        <v>60</v>
      </c>
      <c r="D113" s="176">
        <v>8.8</v>
      </c>
      <c r="E113" s="176"/>
      <c r="F113" s="176"/>
      <c r="G113" s="176"/>
      <c r="H113" s="176">
        <v>1</v>
      </c>
      <c r="I113" s="176">
        <v>4</v>
      </c>
      <c r="J113" s="176"/>
      <c r="K113" s="176"/>
      <c r="L113" s="176">
        <v>3.8</v>
      </c>
      <c r="M113" s="176"/>
      <c r="N113" s="176"/>
      <c r="O113" s="176"/>
      <c r="P113" s="176"/>
      <c r="Q113" s="176"/>
      <c r="R113" s="176"/>
      <c r="S113" s="176"/>
      <c r="T113" s="176">
        <v>22.2</v>
      </c>
      <c r="U113" s="176">
        <v>22.2</v>
      </c>
      <c r="V113" s="176"/>
      <c r="W113" s="176"/>
      <c r="X113" s="176">
        <v>1</v>
      </c>
      <c r="Y113" s="176">
        <v>1</v>
      </c>
      <c r="Z113" s="176"/>
      <c r="AA113" s="176"/>
      <c r="AB113" s="176"/>
      <c r="AC113" s="176"/>
      <c r="AD113" s="176"/>
      <c r="AE113" s="176">
        <v>10</v>
      </c>
      <c r="AF113" s="176">
        <v>18</v>
      </c>
      <c r="AG113" s="176">
        <v>0</v>
      </c>
      <c r="AH113" s="176"/>
      <c r="AI113" s="176">
        <v>0</v>
      </c>
      <c r="AJ113" s="176"/>
      <c r="AK113" s="176"/>
      <c r="AL113" s="176"/>
      <c r="AM113" s="176"/>
      <c r="AN113" s="176">
        <v>0</v>
      </c>
      <c r="AO113" s="176"/>
      <c r="AP113" s="176"/>
      <c r="AQ113" s="176">
        <v>0</v>
      </c>
      <c r="AR113" s="176"/>
      <c r="AS113" s="176"/>
      <c r="AT113" s="176"/>
    </row>
    <row r="114" s="172" customFormat="1" ht="22.5" customHeight="1" spans="1:46">
      <c r="A114" s="175" t="s">
        <v>358</v>
      </c>
      <c r="B114" s="176">
        <v>10</v>
      </c>
      <c r="C114" s="176">
        <v>10</v>
      </c>
      <c r="D114" s="176">
        <v>2.5</v>
      </c>
      <c r="E114" s="176">
        <v>0.5</v>
      </c>
      <c r="F114" s="176">
        <v>1</v>
      </c>
      <c r="G114" s="176"/>
      <c r="H114" s="176"/>
      <c r="I114" s="176"/>
      <c r="J114" s="176"/>
      <c r="K114" s="176"/>
      <c r="L114" s="176">
        <v>1</v>
      </c>
      <c r="M114" s="176"/>
      <c r="N114" s="176"/>
      <c r="O114" s="176"/>
      <c r="P114" s="176"/>
      <c r="Q114" s="176"/>
      <c r="R114" s="176"/>
      <c r="S114" s="176">
        <v>2</v>
      </c>
      <c r="T114" s="176">
        <v>5</v>
      </c>
      <c r="U114" s="176">
        <v>5</v>
      </c>
      <c r="V114" s="176"/>
      <c r="W114" s="176"/>
      <c r="X114" s="176">
        <v>0</v>
      </c>
      <c r="Y114" s="176"/>
      <c r="Z114" s="176"/>
      <c r="AA114" s="176"/>
      <c r="AB114" s="176"/>
      <c r="AC114" s="176"/>
      <c r="AD114" s="176"/>
      <c r="AE114" s="176"/>
      <c r="AF114" s="176">
        <v>0.5</v>
      </c>
      <c r="AG114" s="176">
        <v>0</v>
      </c>
      <c r="AH114" s="176"/>
      <c r="AI114" s="176">
        <v>0</v>
      </c>
      <c r="AJ114" s="176"/>
      <c r="AK114" s="176"/>
      <c r="AL114" s="176"/>
      <c r="AM114" s="176"/>
      <c r="AN114" s="176">
        <v>0</v>
      </c>
      <c r="AO114" s="176"/>
      <c r="AP114" s="176"/>
      <c r="AQ114" s="176">
        <v>0</v>
      </c>
      <c r="AR114" s="176"/>
      <c r="AS114" s="176"/>
      <c r="AT114" s="176"/>
    </row>
    <row r="115" s="172" customFormat="1" ht="22.5" customHeight="1" spans="1:46">
      <c r="A115" s="175" t="s">
        <v>360</v>
      </c>
      <c r="B115" s="176">
        <v>60</v>
      </c>
      <c r="C115" s="176">
        <v>60</v>
      </c>
      <c r="D115" s="176">
        <v>0</v>
      </c>
      <c r="E115" s="176"/>
      <c r="F115" s="176"/>
      <c r="G115" s="176"/>
      <c r="H115" s="176"/>
      <c r="I115" s="176"/>
      <c r="J115" s="176"/>
      <c r="K115" s="176"/>
      <c r="L115" s="176"/>
      <c r="M115" s="176"/>
      <c r="N115" s="176"/>
      <c r="O115" s="176"/>
      <c r="P115" s="176"/>
      <c r="Q115" s="176"/>
      <c r="R115" s="176"/>
      <c r="S115" s="176"/>
      <c r="T115" s="176">
        <v>60</v>
      </c>
      <c r="U115" s="176">
        <v>60</v>
      </c>
      <c r="V115" s="176"/>
      <c r="W115" s="176"/>
      <c r="X115" s="176">
        <v>0</v>
      </c>
      <c r="Y115" s="176"/>
      <c r="Z115" s="176"/>
      <c r="AA115" s="176"/>
      <c r="AB115" s="176"/>
      <c r="AC115" s="176"/>
      <c r="AD115" s="176"/>
      <c r="AE115" s="176"/>
      <c r="AF115" s="176"/>
      <c r="AG115" s="176">
        <v>0</v>
      </c>
      <c r="AH115" s="176"/>
      <c r="AI115" s="176">
        <v>0</v>
      </c>
      <c r="AJ115" s="176"/>
      <c r="AK115" s="176"/>
      <c r="AL115" s="176"/>
      <c r="AM115" s="176"/>
      <c r="AN115" s="176">
        <v>0</v>
      </c>
      <c r="AO115" s="176"/>
      <c r="AP115" s="176"/>
      <c r="AQ115" s="176">
        <v>0</v>
      </c>
      <c r="AR115" s="176"/>
      <c r="AS115" s="176"/>
      <c r="AT115" s="176"/>
    </row>
    <row r="116" s="172" customFormat="1" ht="22.5" customHeight="1" spans="1:46">
      <c r="A116" s="175" t="s">
        <v>362</v>
      </c>
      <c r="B116" s="176">
        <v>55</v>
      </c>
      <c r="C116" s="176">
        <v>55</v>
      </c>
      <c r="D116" s="176">
        <v>0</v>
      </c>
      <c r="E116" s="176"/>
      <c r="F116" s="176"/>
      <c r="G116" s="176"/>
      <c r="H116" s="176"/>
      <c r="I116" s="176"/>
      <c r="J116" s="176"/>
      <c r="K116" s="176"/>
      <c r="L116" s="176"/>
      <c r="M116" s="176"/>
      <c r="N116" s="176"/>
      <c r="O116" s="176"/>
      <c r="P116" s="176"/>
      <c r="Q116" s="176"/>
      <c r="R116" s="176"/>
      <c r="S116" s="176"/>
      <c r="T116" s="176">
        <v>55</v>
      </c>
      <c r="U116" s="176">
        <v>55</v>
      </c>
      <c r="V116" s="176"/>
      <c r="W116" s="176"/>
      <c r="X116" s="176">
        <v>0</v>
      </c>
      <c r="Y116" s="176"/>
      <c r="Z116" s="176"/>
      <c r="AA116" s="176"/>
      <c r="AB116" s="176"/>
      <c r="AC116" s="176"/>
      <c r="AD116" s="176"/>
      <c r="AE116" s="176"/>
      <c r="AF116" s="176"/>
      <c r="AG116" s="176">
        <v>0</v>
      </c>
      <c r="AH116" s="176"/>
      <c r="AI116" s="176">
        <v>0</v>
      </c>
      <c r="AJ116" s="176"/>
      <c r="AK116" s="176"/>
      <c r="AL116" s="176"/>
      <c r="AM116" s="176"/>
      <c r="AN116" s="176">
        <v>0</v>
      </c>
      <c r="AO116" s="176"/>
      <c r="AP116" s="176"/>
      <c r="AQ116" s="176">
        <v>0</v>
      </c>
      <c r="AR116" s="176"/>
      <c r="AS116" s="176"/>
      <c r="AT116" s="176"/>
    </row>
    <row r="117" s="172" customFormat="1" ht="22.5" customHeight="1" spans="1:46">
      <c r="A117" s="175" t="s">
        <v>364</v>
      </c>
      <c r="B117" s="176">
        <v>50</v>
      </c>
      <c r="C117" s="176">
        <v>50</v>
      </c>
      <c r="D117" s="176">
        <v>0</v>
      </c>
      <c r="E117" s="176"/>
      <c r="F117" s="176"/>
      <c r="G117" s="176"/>
      <c r="H117" s="176"/>
      <c r="I117" s="176"/>
      <c r="J117" s="176"/>
      <c r="K117" s="176"/>
      <c r="L117" s="176"/>
      <c r="M117" s="176"/>
      <c r="N117" s="176"/>
      <c r="O117" s="176"/>
      <c r="P117" s="176"/>
      <c r="Q117" s="176"/>
      <c r="R117" s="176"/>
      <c r="S117" s="176"/>
      <c r="T117" s="176">
        <v>0</v>
      </c>
      <c r="U117" s="176"/>
      <c r="V117" s="176"/>
      <c r="W117" s="176"/>
      <c r="X117" s="176">
        <v>0</v>
      </c>
      <c r="Y117" s="176"/>
      <c r="Z117" s="176"/>
      <c r="AA117" s="176"/>
      <c r="AB117" s="176"/>
      <c r="AC117" s="176"/>
      <c r="AD117" s="176"/>
      <c r="AE117" s="176"/>
      <c r="AF117" s="176">
        <v>50</v>
      </c>
      <c r="AG117" s="176">
        <v>0</v>
      </c>
      <c r="AH117" s="176"/>
      <c r="AI117" s="176">
        <v>0</v>
      </c>
      <c r="AJ117" s="176"/>
      <c r="AK117" s="176"/>
      <c r="AL117" s="176"/>
      <c r="AM117" s="176"/>
      <c r="AN117" s="176">
        <v>0</v>
      </c>
      <c r="AO117" s="176"/>
      <c r="AP117" s="176"/>
      <c r="AQ117" s="176">
        <v>0</v>
      </c>
      <c r="AR117" s="176"/>
      <c r="AS117" s="176"/>
      <c r="AT117" s="176"/>
    </row>
    <row r="118" s="172" customFormat="1" ht="22.5" customHeight="1" spans="1:46">
      <c r="A118" s="175" t="s">
        <v>366</v>
      </c>
      <c r="B118" s="176">
        <v>380</v>
      </c>
      <c r="C118" s="176">
        <v>380</v>
      </c>
      <c r="D118" s="176">
        <v>17</v>
      </c>
      <c r="E118" s="176"/>
      <c r="F118" s="176"/>
      <c r="G118" s="176"/>
      <c r="H118" s="176"/>
      <c r="I118" s="176"/>
      <c r="J118" s="176"/>
      <c r="K118" s="176"/>
      <c r="L118" s="176">
        <v>17</v>
      </c>
      <c r="M118" s="176"/>
      <c r="N118" s="176"/>
      <c r="O118" s="176"/>
      <c r="P118" s="176"/>
      <c r="Q118" s="176"/>
      <c r="R118" s="176"/>
      <c r="S118" s="176"/>
      <c r="T118" s="176">
        <v>90</v>
      </c>
      <c r="U118" s="176"/>
      <c r="V118" s="176"/>
      <c r="W118" s="176">
        <v>90</v>
      </c>
      <c r="X118" s="176">
        <v>33</v>
      </c>
      <c r="Y118" s="176"/>
      <c r="Z118" s="176">
        <v>33</v>
      </c>
      <c r="AA118" s="176"/>
      <c r="AB118" s="176"/>
      <c r="AC118" s="176"/>
      <c r="AD118" s="176"/>
      <c r="AE118" s="176"/>
      <c r="AF118" s="176">
        <v>240</v>
      </c>
      <c r="AG118" s="176">
        <v>0</v>
      </c>
      <c r="AH118" s="176"/>
      <c r="AI118" s="176">
        <v>0</v>
      </c>
      <c r="AJ118" s="176"/>
      <c r="AK118" s="176"/>
      <c r="AL118" s="176"/>
      <c r="AM118" s="176"/>
      <c r="AN118" s="176">
        <v>0</v>
      </c>
      <c r="AO118" s="176"/>
      <c r="AP118" s="176"/>
      <c r="AQ118" s="176">
        <v>0</v>
      </c>
      <c r="AR118" s="176"/>
      <c r="AS118" s="176"/>
      <c r="AT118" s="176"/>
    </row>
    <row r="119" s="172" customFormat="1" ht="22.5" customHeight="1" spans="1:46">
      <c r="A119" s="175" t="s">
        <v>368</v>
      </c>
      <c r="B119" s="176">
        <v>787</v>
      </c>
      <c r="C119" s="176">
        <v>787</v>
      </c>
      <c r="D119" s="176">
        <v>20</v>
      </c>
      <c r="E119" s="176">
        <v>15</v>
      </c>
      <c r="F119" s="176"/>
      <c r="G119" s="176"/>
      <c r="H119" s="176"/>
      <c r="I119" s="176"/>
      <c r="J119" s="176"/>
      <c r="K119" s="176"/>
      <c r="L119" s="176">
        <v>5</v>
      </c>
      <c r="M119" s="176"/>
      <c r="N119" s="176"/>
      <c r="O119" s="176"/>
      <c r="P119" s="176"/>
      <c r="Q119" s="176"/>
      <c r="R119" s="176"/>
      <c r="S119" s="176"/>
      <c r="T119" s="176">
        <v>0</v>
      </c>
      <c r="U119" s="176"/>
      <c r="V119" s="176"/>
      <c r="W119" s="176"/>
      <c r="X119" s="176">
        <v>0</v>
      </c>
      <c r="Y119" s="176"/>
      <c r="Z119" s="176"/>
      <c r="AA119" s="176"/>
      <c r="AB119" s="176"/>
      <c r="AC119" s="176"/>
      <c r="AD119" s="176"/>
      <c r="AE119" s="176"/>
      <c r="AF119" s="176">
        <v>767</v>
      </c>
      <c r="AG119" s="176">
        <v>0</v>
      </c>
      <c r="AH119" s="176"/>
      <c r="AI119" s="176">
        <v>0</v>
      </c>
      <c r="AJ119" s="176"/>
      <c r="AK119" s="176"/>
      <c r="AL119" s="176"/>
      <c r="AM119" s="176"/>
      <c r="AN119" s="176">
        <v>0</v>
      </c>
      <c r="AO119" s="176"/>
      <c r="AP119" s="176"/>
      <c r="AQ119" s="176">
        <v>0</v>
      </c>
      <c r="AR119" s="176"/>
      <c r="AS119" s="176"/>
      <c r="AT119" s="176"/>
    </row>
    <row r="120" s="172" customFormat="1" ht="22.5" customHeight="1" spans="1:46">
      <c r="A120" s="175" t="s">
        <v>370</v>
      </c>
      <c r="B120" s="176">
        <v>45</v>
      </c>
      <c r="C120" s="176">
        <v>45</v>
      </c>
      <c r="D120" s="176">
        <v>0</v>
      </c>
      <c r="E120" s="176"/>
      <c r="F120" s="176"/>
      <c r="G120" s="176"/>
      <c r="H120" s="176"/>
      <c r="I120" s="176"/>
      <c r="J120" s="176"/>
      <c r="K120" s="176"/>
      <c r="L120" s="176"/>
      <c r="M120" s="176"/>
      <c r="N120" s="176"/>
      <c r="O120" s="176"/>
      <c r="P120" s="176"/>
      <c r="Q120" s="176"/>
      <c r="R120" s="176"/>
      <c r="S120" s="176"/>
      <c r="T120" s="176">
        <v>0</v>
      </c>
      <c r="U120" s="176"/>
      <c r="V120" s="176"/>
      <c r="W120" s="176"/>
      <c r="X120" s="176">
        <v>0</v>
      </c>
      <c r="Y120" s="176"/>
      <c r="Z120" s="176"/>
      <c r="AA120" s="176"/>
      <c r="AB120" s="176"/>
      <c r="AC120" s="176"/>
      <c r="AD120" s="176"/>
      <c r="AE120" s="176"/>
      <c r="AF120" s="176">
        <v>45</v>
      </c>
      <c r="AG120" s="176">
        <v>0</v>
      </c>
      <c r="AH120" s="176"/>
      <c r="AI120" s="176">
        <v>0</v>
      </c>
      <c r="AJ120" s="176"/>
      <c r="AK120" s="176"/>
      <c r="AL120" s="176"/>
      <c r="AM120" s="176"/>
      <c r="AN120" s="176">
        <v>0</v>
      </c>
      <c r="AO120" s="176"/>
      <c r="AP120" s="176"/>
      <c r="AQ120" s="176">
        <v>0</v>
      </c>
      <c r="AR120" s="176"/>
      <c r="AS120" s="176"/>
      <c r="AT120" s="176"/>
    </row>
    <row r="121" s="172" customFormat="1" ht="22.5" customHeight="1" spans="1:46">
      <c r="A121" s="175" t="s">
        <v>372</v>
      </c>
      <c r="B121" s="176">
        <v>130</v>
      </c>
      <c r="C121" s="176">
        <v>130</v>
      </c>
      <c r="D121" s="176">
        <v>0</v>
      </c>
      <c r="E121" s="176"/>
      <c r="F121" s="176"/>
      <c r="G121" s="176"/>
      <c r="H121" s="176"/>
      <c r="I121" s="176"/>
      <c r="J121" s="176"/>
      <c r="K121" s="176"/>
      <c r="L121" s="176"/>
      <c r="M121" s="176"/>
      <c r="N121" s="176"/>
      <c r="O121" s="176"/>
      <c r="P121" s="176"/>
      <c r="Q121" s="176"/>
      <c r="R121" s="176"/>
      <c r="S121" s="176"/>
      <c r="T121" s="176">
        <v>0</v>
      </c>
      <c r="U121" s="176"/>
      <c r="V121" s="176"/>
      <c r="W121" s="176"/>
      <c r="X121" s="176">
        <v>0</v>
      </c>
      <c r="Y121" s="176"/>
      <c r="Z121" s="176"/>
      <c r="AA121" s="176"/>
      <c r="AB121" s="176"/>
      <c r="AC121" s="176"/>
      <c r="AD121" s="176"/>
      <c r="AE121" s="176"/>
      <c r="AF121" s="176">
        <v>130</v>
      </c>
      <c r="AG121" s="176">
        <v>0</v>
      </c>
      <c r="AH121" s="176"/>
      <c r="AI121" s="176">
        <v>0</v>
      </c>
      <c r="AJ121" s="176"/>
      <c r="AK121" s="176"/>
      <c r="AL121" s="176"/>
      <c r="AM121" s="176"/>
      <c r="AN121" s="176">
        <v>0</v>
      </c>
      <c r="AO121" s="176"/>
      <c r="AP121" s="176"/>
      <c r="AQ121" s="176">
        <v>0</v>
      </c>
      <c r="AR121" s="176"/>
      <c r="AS121" s="176"/>
      <c r="AT121" s="176"/>
    </row>
    <row r="122" s="172" customFormat="1" ht="22.5" customHeight="1" spans="1:46">
      <c r="A122" s="175" t="s">
        <v>374</v>
      </c>
      <c r="B122" s="176">
        <v>30</v>
      </c>
      <c r="C122" s="176">
        <v>30</v>
      </c>
      <c r="D122" s="176">
        <v>0</v>
      </c>
      <c r="E122" s="176"/>
      <c r="F122" s="176"/>
      <c r="G122" s="176"/>
      <c r="H122" s="176"/>
      <c r="I122" s="176"/>
      <c r="J122" s="176"/>
      <c r="K122" s="176"/>
      <c r="L122" s="176"/>
      <c r="M122" s="176"/>
      <c r="N122" s="176"/>
      <c r="O122" s="176"/>
      <c r="P122" s="176"/>
      <c r="Q122" s="176"/>
      <c r="R122" s="176"/>
      <c r="S122" s="176"/>
      <c r="T122" s="176">
        <v>0</v>
      </c>
      <c r="U122" s="176"/>
      <c r="V122" s="176"/>
      <c r="W122" s="176"/>
      <c r="X122" s="176">
        <v>0</v>
      </c>
      <c r="Y122" s="176"/>
      <c r="Z122" s="176"/>
      <c r="AA122" s="176"/>
      <c r="AB122" s="176"/>
      <c r="AC122" s="176"/>
      <c r="AD122" s="176"/>
      <c r="AE122" s="176"/>
      <c r="AF122" s="176">
        <v>30</v>
      </c>
      <c r="AG122" s="176">
        <v>0</v>
      </c>
      <c r="AH122" s="176"/>
      <c r="AI122" s="176">
        <v>0</v>
      </c>
      <c r="AJ122" s="176"/>
      <c r="AK122" s="176"/>
      <c r="AL122" s="176"/>
      <c r="AM122" s="176"/>
      <c r="AN122" s="176">
        <v>0</v>
      </c>
      <c r="AO122" s="176"/>
      <c r="AP122" s="176"/>
      <c r="AQ122" s="176">
        <v>0</v>
      </c>
      <c r="AR122" s="176"/>
      <c r="AS122" s="176"/>
      <c r="AT122" s="176"/>
    </row>
    <row r="123" s="172" customFormat="1" ht="22.5" customHeight="1" spans="1:46">
      <c r="A123" s="175" t="s">
        <v>376</v>
      </c>
      <c r="B123" s="176">
        <v>35</v>
      </c>
      <c r="C123" s="176">
        <v>35</v>
      </c>
      <c r="D123" s="176">
        <v>0</v>
      </c>
      <c r="E123" s="176"/>
      <c r="F123" s="176"/>
      <c r="G123" s="176"/>
      <c r="H123" s="176"/>
      <c r="I123" s="176"/>
      <c r="J123" s="176"/>
      <c r="K123" s="176"/>
      <c r="L123" s="176"/>
      <c r="M123" s="176"/>
      <c r="N123" s="176"/>
      <c r="O123" s="176"/>
      <c r="P123" s="176"/>
      <c r="Q123" s="176"/>
      <c r="R123" s="176"/>
      <c r="S123" s="176"/>
      <c r="T123" s="176">
        <v>0</v>
      </c>
      <c r="U123" s="176"/>
      <c r="V123" s="176"/>
      <c r="W123" s="176"/>
      <c r="X123" s="176">
        <v>0</v>
      </c>
      <c r="Y123" s="176"/>
      <c r="Z123" s="176"/>
      <c r="AA123" s="176"/>
      <c r="AB123" s="176"/>
      <c r="AC123" s="176"/>
      <c r="AD123" s="176"/>
      <c r="AE123" s="176"/>
      <c r="AF123" s="176">
        <v>35</v>
      </c>
      <c r="AG123" s="176">
        <v>0</v>
      </c>
      <c r="AH123" s="176"/>
      <c r="AI123" s="176">
        <v>0</v>
      </c>
      <c r="AJ123" s="176"/>
      <c r="AK123" s="176"/>
      <c r="AL123" s="176"/>
      <c r="AM123" s="176"/>
      <c r="AN123" s="176">
        <v>0</v>
      </c>
      <c r="AO123" s="176"/>
      <c r="AP123" s="176"/>
      <c r="AQ123" s="176">
        <v>0</v>
      </c>
      <c r="AR123" s="176"/>
      <c r="AS123" s="176"/>
      <c r="AT123" s="176"/>
    </row>
    <row r="124" s="172" customFormat="1" ht="22.5" customHeight="1" spans="1:46">
      <c r="A124" s="175" t="s">
        <v>377</v>
      </c>
      <c r="B124" s="176">
        <v>40</v>
      </c>
      <c r="C124" s="176">
        <v>40</v>
      </c>
      <c r="D124" s="176">
        <v>0</v>
      </c>
      <c r="E124" s="176"/>
      <c r="F124" s="176"/>
      <c r="G124" s="176"/>
      <c r="H124" s="176"/>
      <c r="I124" s="176"/>
      <c r="J124" s="176"/>
      <c r="K124" s="176"/>
      <c r="L124" s="176"/>
      <c r="M124" s="176"/>
      <c r="N124" s="176"/>
      <c r="O124" s="176"/>
      <c r="P124" s="176"/>
      <c r="Q124" s="176"/>
      <c r="R124" s="176"/>
      <c r="S124" s="176"/>
      <c r="T124" s="176">
        <v>0</v>
      </c>
      <c r="U124" s="176"/>
      <c r="V124" s="176"/>
      <c r="W124" s="176"/>
      <c r="X124" s="176">
        <v>0</v>
      </c>
      <c r="Y124" s="176"/>
      <c r="Z124" s="176"/>
      <c r="AA124" s="176"/>
      <c r="AB124" s="176"/>
      <c r="AC124" s="176"/>
      <c r="AD124" s="176"/>
      <c r="AE124" s="176"/>
      <c r="AF124" s="176">
        <v>40</v>
      </c>
      <c r="AG124" s="176">
        <v>0</v>
      </c>
      <c r="AH124" s="176"/>
      <c r="AI124" s="176">
        <v>0</v>
      </c>
      <c r="AJ124" s="176"/>
      <c r="AK124" s="176"/>
      <c r="AL124" s="176"/>
      <c r="AM124" s="176"/>
      <c r="AN124" s="176">
        <v>0</v>
      </c>
      <c r="AO124" s="176"/>
      <c r="AP124" s="176"/>
      <c r="AQ124" s="176">
        <v>0</v>
      </c>
      <c r="AR124" s="176"/>
      <c r="AS124" s="176"/>
      <c r="AT124" s="176"/>
    </row>
    <row r="125" s="172" customFormat="1" ht="22.5" customHeight="1" spans="1:46">
      <c r="A125" s="175" t="s">
        <v>378</v>
      </c>
      <c r="B125" s="176">
        <v>40</v>
      </c>
      <c r="C125" s="176">
        <v>40</v>
      </c>
      <c r="D125" s="176">
        <v>0</v>
      </c>
      <c r="E125" s="176"/>
      <c r="F125" s="176"/>
      <c r="G125" s="176"/>
      <c r="H125" s="176"/>
      <c r="I125" s="176"/>
      <c r="J125" s="176"/>
      <c r="K125" s="176"/>
      <c r="L125" s="176"/>
      <c r="M125" s="176"/>
      <c r="N125" s="176"/>
      <c r="O125" s="176"/>
      <c r="P125" s="176"/>
      <c r="Q125" s="176"/>
      <c r="R125" s="176"/>
      <c r="S125" s="176"/>
      <c r="T125" s="176">
        <v>0</v>
      </c>
      <c r="U125" s="176"/>
      <c r="V125" s="176"/>
      <c r="W125" s="176"/>
      <c r="X125" s="176">
        <v>0</v>
      </c>
      <c r="Y125" s="176"/>
      <c r="Z125" s="176"/>
      <c r="AA125" s="176"/>
      <c r="AB125" s="176"/>
      <c r="AC125" s="176"/>
      <c r="AD125" s="176"/>
      <c r="AE125" s="176"/>
      <c r="AF125" s="176">
        <v>40</v>
      </c>
      <c r="AG125" s="176">
        <v>0</v>
      </c>
      <c r="AH125" s="176"/>
      <c r="AI125" s="176">
        <v>0</v>
      </c>
      <c r="AJ125" s="176"/>
      <c r="AK125" s="176"/>
      <c r="AL125" s="176"/>
      <c r="AM125" s="176"/>
      <c r="AN125" s="176">
        <v>0</v>
      </c>
      <c r="AO125" s="176"/>
      <c r="AP125" s="176"/>
      <c r="AQ125" s="176">
        <v>0</v>
      </c>
      <c r="AR125" s="176"/>
      <c r="AS125" s="176"/>
      <c r="AT125" s="176"/>
    </row>
    <row r="126" s="172" customFormat="1" ht="22.5" customHeight="1" spans="1:46">
      <c r="A126" s="175" t="s">
        <v>379</v>
      </c>
      <c r="B126" s="176">
        <v>1983</v>
      </c>
      <c r="C126" s="176">
        <v>1983</v>
      </c>
      <c r="D126" s="176">
        <v>0</v>
      </c>
      <c r="E126" s="176"/>
      <c r="F126" s="176"/>
      <c r="G126" s="176"/>
      <c r="H126" s="176"/>
      <c r="I126" s="176"/>
      <c r="J126" s="176"/>
      <c r="K126" s="176"/>
      <c r="L126" s="176"/>
      <c r="M126" s="176"/>
      <c r="N126" s="176"/>
      <c r="O126" s="176"/>
      <c r="P126" s="176"/>
      <c r="Q126" s="176"/>
      <c r="R126" s="176"/>
      <c r="S126" s="176"/>
      <c r="T126" s="176">
        <v>0</v>
      </c>
      <c r="U126" s="176"/>
      <c r="V126" s="176"/>
      <c r="W126" s="176"/>
      <c r="X126" s="176">
        <v>0</v>
      </c>
      <c r="Y126" s="176"/>
      <c r="Z126" s="176"/>
      <c r="AA126" s="176"/>
      <c r="AB126" s="176"/>
      <c r="AC126" s="176"/>
      <c r="AD126" s="176"/>
      <c r="AE126" s="176"/>
      <c r="AF126" s="176">
        <v>1983</v>
      </c>
      <c r="AG126" s="176">
        <v>0</v>
      </c>
      <c r="AH126" s="176"/>
      <c r="AI126" s="176">
        <v>0</v>
      </c>
      <c r="AJ126" s="176"/>
      <c r="AK126" s="176"/>
      <c r="AL126" s="176"/>
      <c r="AM126" s="176"/>
      <c r="AN126" s="176">
        <v>0</v>
      </c>
      <c r="AO126" s="176"/>
      <c r="AP126" s="176"/>
      <c r="AQ126" s="176">
        <v>0</v>
      </c>
      <c r="AR126" s="176"/>
      <c r="AS126" s="176"/>
      <c r="AT126" s="176"/>
    </row>
    <row r="127" s="172" customFormat="1" ht="22.5" customHeight="1" spans="1:46">
      <c r="A127" s="175" t="s">
        <v>385</v>
      </c>
      <c r="B127" s="176">
        <v>110</v>
      </c>
      <c r="C127" s="176">
        <v>107</v>
      </c>
      <c r="D127" s="176">
        <v>8.5</v>
      </c>
      <c r="E127" s="176">
        <v>1.5</v>
      </c>
      <c r="F127" s="176"/>
      <c r="G127" s="176"/>
      <c r="H127" s="176"/>
      <c r="I127" s="176"/>
      <c r="J127" s="176"/>
      <c r="K127" s="176">
        <v>7</v>
      </c>
      <c r="L127" s="176"/>
      <c r="M127" s="176"/>
      <c r="N127" s="176"/>
      <c r="O127" s="176"/>
      <c r="P127" s="176"/>
      <c r="Q127" s="176"/>
      <c r="R127" s="176"/>
      <c r="S127" s="176"/>
      <c r="T127" s="176">
        <v>0</v>
      </c>
      <c r="U127" s="176"/>
      <c r="V127" s="176"/>
      <c r="W127" s="176"/>
      <c r="X127" s="176">
        <v>0</v>
      </c>
      <c r="Y127" s="176"/>
      <c r="Z127" s="176"/>
      <c r="AA127" s="176"/>
      <c r="AB127" s="176"/>
      <c r="AC127" s="176"/>
      <c r="AD127" s="176"/>
      <c r="AE127" s="176">
        <v>4.9</v>
      </c>
      <c r="AF127" s="176">
        <v>93.6</v>
      </c>
      <c r="AG127" s="176">
        <v>3</v>
      </c>
      <c r="AH127" s="176"/>
      <c r="AI127" s="176">
        <v>3</v>
      </c>
      <c r="AJ127" s="176">
        <v>3</v>
      </c>
      <c r="AK127" s="176"/>
      <c r="AL127" s="176"/>
      <c r="AM127" s="176"/>
      <c r="AN127" s="176">
        <v>0</v>
      </c>
      <c r="AO127" s="176"/>
      <c r="AP127" s="176"/>
      <c r="AQ127" s="176">
        <v>0</v>
      </c>
      <c r="AR127" s="176"/>
      <c r="AS127" s="176"/>
      <c r="AT127" s="176"/>
    </row>
    <row r="128" s="172" customFormat="1" ht="22.5" customHeight="1" spans="1:46">
      <c r="A128" s="175" t="s">
        <v>387</v>
      </c>
      <c r="B128" s="176">
        <v>290</v>
      </c>
      <c r="C128" s="176">
        <v>290</v>
      </c>
      <c r="D128" s="176">
        <v>18</v>
      </c>
      <c r="E128" s="176">
        <v>18</v>
      </c>
      <c r="F128" s="176"/>
      <c r="G128" s="176"/>
      <c r="H128" s="176"/>
      <c r="I128" s="176"/>
      <c r="J128" s="176"/>
      <c r="K128" s="176"/>
      <c r="L128" s="176"/>
      <c r="M128" s="176"/>
      <c r="N128" s="176"/>
      <c r="O128" s="176"/>
      <c r="P128" s="176"/>
      <c r="Q128" s="176"/>
      <c r="R128" s="176"/>
      <c r="S128" s="176"/>
      <c r="T128" s="176">
        <v>0</v>
      </c>
      <c r="U128" s="176"/>
      <c r="V128" s="176"/>
      <c r="W128" s="176"/>
      <c r="X128" s="176">
        <v>0</v>
      </c>
      <c r="Y128" s="176"/>
      <c r="Z128" s="176"/>
      <c r="AA128" s="176"/>
      <c r="AB128" s="176"/>
      <c r="AC128" s="176"/>
      <c r="AD128" s="176"/>
      <c r="AE128" s="176"/>
      <c r="AF128" s="176">
        <v>272</v>
      </c>
      <c r="AG128" s="176">
        <v>0</v>
      </c>
      <c r="AH128" s="176"/>
      <c r="AI128" s="176">
        <v>0</v>
      </c>
      <c r="AJ128" s="176"/>
      <c r="AK128" s="176"/>
      <c r="AL128" s="176"/>
      <c r="AM128" s="176"/>
      <c r="AN128" s="176">
        <v>0</v>
      </c>
      <c r="AO128" s="176"/>
      <c r="AP128" s="176"/>
      <c r="AQ128" s="176">
        <v>0</v>
      </c>
      <c r="AR128" s="176"/>
      <c r="AS128" s="176"/>
      <c r="AT128" s="176"/>
    </row>
    <row r="129" s="172" customFormat="1" ht="22.5" customHeight="1" spans="1:46">
      <c r="A129" s="175" t="s">
        <v>389</v>
      </c>
      <c r="B129" s="176">
        <v>464</v>
      </c>
      <c r="C129" s="176">
        <v>464</v>
      </c>
      <c r="D129" s="176">
        <v>0</v>
      </c>
      <c r="E129" s="176"/>
      <c r="F129" s="176"/>
      <c r="G129" s="176"/>
      <c r="H129" s="176"/>
      <c r="I129" s="176"/>
      <c r="J129" s="176"/>
      <c r="K129" s="176"/>
      <c r="L129" s="176"/>
      <c r="M129" s="176"/>
      <c r="N129" s="176"/>
      <c r="O129" s="176"/>
      <c r="P129" s="176"/>
      <c r="Q129" s="176"/>
      <c r="R129" s="176"/>
      <c r="S129" s="176"/>
      <c r="T129" s="176">
        <v>0</v>
      </c>
      <c r="U129" s="176"/>
      <c r="V129" s="176"/>
      <c r="W129" s="176"/>
      <c r="X129" s="176">
        <v>0</v>
      </c>
      <c r="Y129" s="176"/>
      <c r="Z129" s="176"/>
      <c r="AA129" s="176"/>
      <c r="AB129" s="176"/>
      <c r="AC129" s="176"/>
      <c r="AD129" s="176"/>
      <c r="AE129" s="176"/>
      <c r="AF129" s="176">
        <v>464</v>
      </c>
      <c r="AG129" s="176">
        <v>0</v>
      </c>
      <c r="AH129" s="176"/>
      <c r="AI129" s="176">
        <v>0</v>
      </c>
      <c r="AJ129" s="176"/>
      <c r="AK129" s="176"/>
      <c r="AL129" s="176"/>
      <c r="AM129" s="176"/>
      <c r="AN129" s="176">
        <v>0</v>
      </c>
      <c r="AO129" s="176"/>
      <c r="AP129" s="176"/>
      <c r="AQ129" s="176">
        <v>0</v>
      </c>
      <c r="AR129" s="176"/>
      <c r="AS129" s="176"/>
      <c r="AT129" s="176"/>
    </row>
    <row r="130" s="172" customFormat="1" ht="22.5" customHeight="1" spans="1:46">
      <c r="A130" s="175" t="s">
        <v>391</v>
      </c>
      <c r="B130" s="176">
        <v>1050</v>
      </c>
      <c r="C130" s="176">
        <v>990</v>
      </c>
      <c r="D130" s="176">
        <v>21</v>
      </c>
      <c r="E130" s="176"/>
      <c r="F130" s="176">
        <v>9</v>
      </c>
      <c r="G130" s="176"/>
      <c r="H130" s="176"/>
      <c r="I130" s="176">
        <v>12</v>
      </c>
      <c r="J130" s="176"/>
      <c r="K130" s="176"/>
      <c r="L130" s="176"/>
      <c r="M130" s="176"/>
      <c r="N130" s="176"/>
      <c r="O130" s="176"/>
      <c r="P130" s="176"/>
      <c r="Q130" s="176"/>
      <c r="R130" s="176"/>
      <c r="S130" s="176"/>
      <c r="T130" s="176">
        <v>0</v>
      </c>
      <c r="U130" s="176"/>
      <c r="V130" s="176"/>
      <c r="W130" s="176"/>
      <c r="X130" s="176">
        <v>20</v>
      </c>
      <c r="Y130" s="176"/>
      <c r="Z130" s="176"/>
      <c r="AA130" s="176">
        <v>20</v>
      </c>
      <c r="AB130" s="176"/>
      <c r="AC130" s="176"/>
      <c r="AD130" s="176"/>
      <c r="AE130" s="176">
        <v>45</v>
      </c>
      <c r="AF130" s="176">
        <v>904</v>
      </c>
      <c r="AG130" s="176">
        <v>60</v>
      </c>
      <c r="AH130" s="176"/>
      <c r="AI130" s="176">
        <v>0</v>
      </c>
      <c r="AJ130" s="176"/>
      <c r="AK130" s="176"/>
      <c r="AL130" s="176"/>
      <c r="AM130" s="176"/>
      <c r="AN130" s="176">
        <v>60</v>
      </c>
      <c r="AO130" s="176"/>
      <c r="AP130" s="176">
        <v>60</v>
      </c>
      <c r="AQ130" s="176">
        <v>0</v>
      </c>
      <c r="AR130" s="176"/>
      <c r="AS130" s="176"/>
      <c r="AT130" s="176"/>
    </row>
    <row r="131" s="172" customFormat="1" ht="22.5" customHeight="1" spans="1:46">
      <c r="A131" s="175" t="s">
        <v>393</v>
      </c>
      <c r="B131" s="176">
        <v>130</v>
      </c>
      <c r="C131" s="176">
        <v>130</v>
      </c>
      <c r="D131" s="176">
        <v>12</v>
      </c>
      <c r="E131" s="176"/>
      <c r="F131" s="176"/>
      <c r="G131" s="176"/>
      <c r="H131" s="176"/>
      <c r="I131" s="176"/>
      <c r="J131" s="176"/>
      <c r="K131" s="176"/>
      <c r="L131" s="176"/>
      <c r="M131" s="176">
        <v>12</v>
      </c>
      <c r="N131" s="176"/>
      <c r="O131" s="176"/>
      <c r="P131" s="176"/>
      <c r="Q131" s="176"/>
      <c r="R131" s="176"/>
      <c r="S131" s="176"/>
      <c r="T131" s="176">
        <v>0</v>
      </c>
      <c r="U131" s="176"/>
      <c r="V131" s="176"/>
      <c r="W131" s="176"/>
      <c r="X131" s="176">
        <v>15</v>
      </c>
      <c r="Y131" s="176"/>
      <c r="Z131" s="176"/>
      <c r="AA131" s="176">
        <v>15</v>
      </c>
      <c r="AB131" s="176"/>
      <c r="AC131" s="176"/>
      <c r="AD131" s="176"/>
      <c r="AE131" s="176">
        <v>10.8</v>
      </c>
      <c r="AF131" s="176">
        <v>92.2</v>
      </c>
      <c r="AG131" s="176">
        <v>0</v>
      </c>
      <c r="AH131" s="176"/>
      <c r="AI131" s="176">
        <v>0</v>
      </c>
      <c r="AJ131" s="176"/>
      <c r="AK131" s="176"/>
      <c r="AL131" s="176"/>
      <c r="AM131" s="176"/>
      <c r="AN131" s="176">
        <v>0</v>
      </c>
      <c r="AO131" s="176"/>
      <c r="AP131" s="176"/>
      <c r="AQ131" s="176">
        <v>0</v>
      </c>
      <c r="AR131" s="176"/>
      <c r="AS131" s="176"/>
      <c r="AT131" s="176"/>
    </row>
    <row r="132" s="172" customFormat="1" ht="22.5" customHeight="1" spans="1:46">
      <c r="A132" s="175" t="s">
        <v>397</v>
      </c>
      <c r="B132" s="176">
        <v>295</v>
      </c>
      <c r="C132" s="176">
        <v>295</v>
      </c>
      <c r="D132" s="176">
        <v>0</v>
      </c>
      <c r="E132" s="176"/>
      <c r="F132" s="176"/>
      <c r="G132" s="176"/>
      <c r="H132" s="176"/>
      <c r="I132" s="176"/>
      <c r="J132" s="176"/>
      <c r="K132" s="176"/>
      <c r="L132" s="176"/>
      <c r="M132" s="176"/>
      <c r="N132" s="176"/>
      <c r="O132" s="176"/>
      <c r="P132" s="176"/>
      <c r="Q132" s="176"/>
      <c r="R132" s="176"/>
      <c r="S132" s="176"/>
      <c r="T132" s="176">
        <v>0</v>
      </c>
      <c r="U132" s="176"/>
      <c r="V132" s="176"/>
      <c r="W132" s="176"/>
      <c r="X132" s="176">
        <v>0</v>
      </c>
      <c r="Y132" s="176"/>
      <c r="Z132" s="176"/>
      <c r="AA132" s="176"/>
      <c r="AB132" s="176"/>
      <c r="AC132" s="176"/>
      <c r="AD132" s="176"/>
      <c r="AE132" s="176"/>
      <c r="AF132" s="176">
        <v>295</v>
      </c>
      <c r="AG132" s="176">
        <v>0</v>
      </c>
      <c r="AH132" s="176"/>
      <c r="AI132" s="176">
        <v>0</v>
      </c>
      <c r="AJ132" s="176"/>
      <c r="AK132" s="176"/>
      <c r="AL132" s="176"/>
      <c r="AM132" s="176"/>
      <c r="AN132" s="176">
        <v>0</v>
      </c>
      <c r="AO132" s="176"/>
      <c r="AP132" s="176"/>
      <c r="AQ132" s="176">
        <v>0</v>
      </c>
      <c r="AR132" s="176"/>
      <c r="AS132" s="176"/>
      <c r="AT132" s="176"/>
    </row>
    <row r="133" s="172" customFormat="1" ht="22.5" customHeight="1" spans="1:46">
      <c r="A133" s="175" t="s">
        <v>399</v>
      </c>
      <c r="B133" s="176">
        <v>93</v>
      </c>
      <c r="C133" s="176">
        <v>93</v>
      </c>
      <c r="D133" s="176">
        <v>0</v>
      </c>
      <c r="E133" s="176"/>
      <c r="F133" s="176"/>
      <c r="G133" s="176"/>
      <c r="H133" s="176"/>
      <c r="I133" s="176"/>
      <c r="J133" s="176"/>
      <c r="K133" s="176"/>
      <c r="L133" s="176"/>
      <c r="M133" s="176"/>
      <c r="N133" s="176"/>
      <c r="O133" s="176"/>
      <c r="P133" s="176"/>
      <c r="Q133" s="176"/>
      <c r="R133" s="176"/>
      <c r="S133" s="176"/>
      <c r="T133" s="176">
        <v>0</v>
      </c>
      <c r="U133" s="176"/>
      <c r="V133" s="176"/>
      <c r="W133" s="176"/>
      <c r="X133" s="176">
        <v>35.5</v>
      </c>
      <c r="Y133" s="176"/>
      <c r="Z133" s="176">
        <v>35.5</v>
      </c>
      <c r="AA133" s="176"/>
      <c r="AB133" s="176"/>
      <c r="AC133" s="176"/>
      <c r="AD133" s="176">
        <v>2</v>
      </c>
      <c r="AE133" s="176"/>
      <c r="AF133" s="176">
        <v>55.5</v>
      </c>
      <c r="AG133" s="176">
        <v>0</v>
      </c>
      <c r="AH133" s="176"/>
      <c r="AI133" s="176">
        <v>0</v>
      </c>
      <c r="AJ133" s="176"/>
      <c r="AK133" s="176"/>
      <c r="AL133" s="176"/>
      <c r="AM133" s="176"/>
      <c r="AN133" s="176">
        <v>0</v>
      </c>
      <c r="AO133" s="176"/>
      <c r="AP133" s="176"/>
      <c r="AQ133" s="176">
        <v>0</v>
      </c>
      <c r="AR133" s="176"/>
      <c r="AS133" s="176"/>
      <c r="AT133" s="176"/>
    </row>
    <row r="134" s="172" customFormat="1" ht="22.5" customHeight="1" spans="1:46">
      <c r="A134" s="175" t="s">
        <v>401</v>
      </c>
      <c r="B134" s="176">
        <v>200</v>
      </c>
      <c r="C134" s="176">
        <v>200</v>
      </c>
      <c r="D134" s="176">
        <v>10</v>
      </c>
      <c r="E134" s="176"/>
      <c r="F134" s="176"/>
      <c r="G134" s="176"/>
      <c r="H134" s="176"/>
      <c r="I134" s="176"/>
      <c r="J134" s="176"/>
      <c r="K134" s="176">
        <v>10</v>
      </c>
      <c r="L134" s="176"/>
      <c r="M134" s="176"/>
      <c r="N134" s="176"/>
      <c r="O134" s="176"/>
      <c r="P134" s="176"/>
      <c r="Q134" s="176"/>
      <c r="R134" s="176"/>
      <c r="S134" s="176"/>
      <c r="T134" s="176">
        <v>0</v>
      </c>
      <c r="U134" s="176"/>
      <c r="V134" s="176"/>
      <c r="W134" s="176"/>
      <c r="X134" s="176">
        <v>113.76</v>
      </c>
      <c r="Y134" s="176"/>
      <c r="Z134" s="176">
        <v>113.76</v>
      </c>
      <c r="AA134" s="176"/>
      <c r="AB134" s="176"/>
      <c r="AC134" s="176"/>
      <c r="AD134" s="176"/>
      <c r="AE134" s="176"/>
      <c r="AF134" s="176">
        <v>76.24</v>
      </c>
      <c r="AG134" s="176">
        <v>0</v>
      </c>
      <c r="AH134" s="176"/>
      <c r="AI134" s="176">
        <v>0</v>
      </c>
      <c r="AJ134" s="176"/>
      <c r="AK134" s="176"/>
      <c r="AL134" s="176"/>
      <c r="AM134" s="176"/>
      <c r="AN134" s="176">
        <v>0</v>
      </c>
      <c r="AO134" s="176"/>
      <c r="AP134" s="176"/>
      <c r="AQ134" s="176">
        <v>0</v>
      </c>
      <c r="AR134" s="176"/>
      <c r="AS134" s="176"/>
      <c r="AT134" s="176"/>
    </row>
    <row r="135" s="172" customFormat="1" ht="22.5" customHeight="1" spans="1:46">
      <c r="A135" s="175" t="s">
        <v>403</v>
      </c>
      <c r="B135" s="176">
        <v>240</v>
      </c>
      <c r="C135" s="176">
        <v>240</v>
      </c>
      <c r="D135" s="176">
        <v>4</v>
      </c>
      <c r="E135" s="176">
        <v>1</v>
      </c>
      <c r="F135" s="176"/>
      <c r="G135" s="176"/>
      <c r="H135" s="176">
        <v>0.5</v>
      </c>
      <c r="I135" s="176">
        <v>1</v>
      </c>
      <c r="J135" s="176"/>
      <c r="K135" s="176"/>
      <c r="L135" s="176">
        <v>1.5</v>
      </c>
      <c r="M135" s="176"/>
      <c r="N135" s="176"/>
      <c r="O135" s="176"/>
      <c r="P135" s="176"/>
      <c r="Q135" s="176"/>
      <c r="R135" s="176"/>
      <c r="S135" s="176">
        <v>2</v>
      </c>
      <c r="T135" s="176">
        <v>0</v>
      </c>
      <c r="U135" s="176"/>
      <c r="V135" s="176"/>
      <c r="W135" s="176"/>
      <c r="X135" s="176">
        <v>95.52</v>
      </c>
      <c r="Y135" s="176"/>
      <c r="Z135" s="176">
        <v>90</v>
      </c>
      <c r="AA135" s="176">
        <v>5.52</v>
      </c>
      <c r="AB135" s="176"/>
      <c r="AC135" s="176"/>
      <c r="AD135" s="176"/>
      <c r="AE135" s="176"/>
      <c r="AF135" s="176">
        <v>138.48</v>
      </c>
      <c r="AG135" s="176">
        <v>0</v>
      </c>
      <c r="AH135" s="176"/>
      <c r="AI135" s="176">
        <v>0</v>
      </c>
      <c r="AJ135" s="176"/>
      <c r="AK135" s="176"/>
      <c r="AL135" s="176"/>
      <c r="AM135" s="176"/>
      <c r="AN135" s="176">
        <v>0</v>
      </c>
      <c r="AO135" s="176"/>
      <c r="AP135" s="176"/>
      <c r="AQ135" s="176">
        <v>0</v>
      </c>
      <c r="AR135" s="176"/>
      <c r="AS135" s="176"/>
      <c r="AT135" s="176"/>
    </row>
    <row r="136" s="172" customFormat="1" ht="22.5" customHeight="1" spans="1:46">
      <c r="A136" s="175" t="s">
        <v>405</v>
      </c>
      <c r="B136" s="176">
        <v>270</v>
      </c>
      <c r="C136" s="176">
        <v>270</v>
      </c>
      <c r="D136" s="176">
        <v>0</v>
      </c>
      <c r="E136" s="176"/>
      <c r="F136" s="176"/>
      <c r="G136" s="176"/>
      <c r="H136" s="176"/>
      <c r="I136" s="176"/>
      <c r="J136" s="176"/>
      <c r="K136" s="176"/>
      <c r="L136" s="176"/>
      <c r="M136" s="176"/>
      <c r="N136" s="176"/>
      <c r="O136" s="176"/>
      <c r="P136" s="176"/>
      <c r="Q136" s="176"/>
      <c r="R136" s="176"/>
      <c r="S136" s="176"/>
      <c r="T136" s="176">
        <v>0</v>
      </c>
      <c r="U136" s="176"/>
      <c r="V136" s="176"/>
      <c r="W136" s="176"/>
      <c r="X136" s="176">
        <v>0</v>
      </c>
      <c r="Y136" s="176"/>
      <c r="Z136" s="176"/>
      <c r="AA136" s="176"/>
      <c r="AB136" s="176"/>
      <c r="AC136" s="176"/>
      <c r="AD136" s="176"/>
      <c r="AE136" s="176"/>
      <c r="AF136" s="176">
        <v>270</v>
      </c>
      <c r="AG136" s="176">
        <v>0</v>
      </c>
      <c r="AH136" s="176"/>
      <c r="AI136" s="176">
        <v>0</v>
      </c>
      <c r="AJ136" s="176"/>
      <c r="AK136" s="176"/>
      <c r="AL136" s="176"/>
      <c r="AM136" s="176"/>
      <c r="AN136" s="176">
        <v>0</v>
      </c>
      <c r="AO136" s="176"/>
      <c r="AP136" s="176"/>
      <c r="AQ136" s="176">
        <v>0</v>
      </c>
      <c r="AR136" s="176"/>
      <c r="AS136" s="176"/>
      <c r="AT136" s="176"/>
    </row>
    <row r="137" s="172" customFormat="1" ht="22.5" customHeight="1" spans="1:46">
      <c r="A137" s="175" t="s">
        <v>411</v>
      </c>
      <c r="B137" s="176">
        <v>880</v>
      </c>
      <c r="C137" s="176">
        <v>880</v>
      </c>
      <c r="D137" s="176">
        <v>0</v>
      </c>
      <c r="E137" s="176"/>
      <c r="F137" s="176"/>
      <c r="G137" s="176"/>
      <c r="H137" s="176"/>
      <c r="I137" s="176"/>
      <c r="J137" s="176"/>
      <c r="K137" s="176"/>
      <c r="L137" s="176"/>
      <c r="M137" s="176"/>
      <c r="N137" s="176"/>
      <c r="O137" s="176"/>
      <c r="P137" s="176"/>
      <c r="Q137" s="176"/>
      <c r="R137" s="176"/>
      <c r="S137" s="176"/>
      <c r="T137" s="176">
        <v>0</v>
      </c>
      <c r="U137" s="176"/>
      <c r="V137" s="176"/>
      <c r="W137" s="176"/>
      <c r="X137" s="176">
        <v>0</v>
      </c>
      <c r="Y137" s="176"/>
      <c r="Z137" s="176"/>
      <c r="AA137" s="176"/>
      <c r="AB137" s="176"/>
      <c r="AC137" s="176"/>
      <c r="AD137" s="176"/>
      <c r="AE137" s="176"/>
      <c r="AF137" s="176">
        <v>880</v>
      </c>
      <c r="AG137" s="176">
        <v>0</v>
      </c>
      <c r="AH137" s="176"/>
      <c r="AI137" s="176">
        <v>0</v>
      </c>
      <c r="AJ137" s="176"/>
      <c r="AK137" s="176"/>
      <c r="AL137" s="176"/>
      <c r="AM137" s="176"/>
      <c r="AN137" s="176">
        <v>0</v>
      </c>
      <c r="AO137" s="176"/>
      <c r="AP137" s="176"/>
      <c r="AQ137" s="176">
        <v>0</v>
      </c>
      <c r="AR137" s="176"/>
      <c r="AS137" s="176"/>
      <c r="AT137" s="176"/>
    </row>
    <row r="138" s="172" customFormat="1" ht="22.5" customHeight="1" spans="1:46">
      <c r="A138" s="175" t="s">
        <v>413</v>
      </c>
      <c r="B138" s="176">
        <v>30</v>
      </c>
      <c r="C138" s="176">
        <v>30</v>
      </c>
      <c r="D138" s="176">
        <v>10</v>
      </c>
      <c r="E138" s="176"/>
      <c r="F138" s="176">
        <v>10</v>
      </c>
      <c r="G138" s="176"/>
      <c r="H138" s="176"/>
      <c r="I138" s="176"/>
      <c r="J138" s="176"/>
      <c r="K138" s="176"/>
      <c r="L138" s="176"/>
      <c r="M138" s="176"/>
      <c r="N138" s="176"/>
      <c r="O138" s="176"/>
      <c r="P138" s="176"/>
      <c r="Q138" s="176"/>
      <c r="R138" s="176"/>
      <c r="S138" s="176"/>
      <c r="T138" s="176">
        <v>0</v>
      </c>
      <c r="U138" s="176"/>
      <c r="V138" s="176"/>
      <c r="W138" s="176"/>
      <c r="X138" s="176">
        <v>0</v>
      </c>
      <c r="Y138" s="176"/>
      <c r="Z138" s="176"/>
      <c r="AA138" s="176"/>
      <c r="AB138" s="176"/>
      <c r="AC138" s="176"/>
      <c r="AD138" s="176"/>
      <c r="AE138" s="176"/>
      <c r="AF138" s="176">
        <v>20</v>
      </c>
      <c r="AG138" s="176">
        <v>0</v>
      </c>
      <c r="AH138" s="176"/>
      <c r="AI138" s="176">
        <v>0</v>
      </c>
      <c r="AJ138" s="176"/>
      <c r="AK138" s="176"/>
      <c r="AL138" s="176"/>
      <c r="AM138" s="176"/>
      <c r="AN138" s="176">
        <v>0</v>
      </c>
      <c r="AO138" s="176"/>
      <c r="AP138" s="176"/>
      <c r="AQ138" s="176">
        <v>0</v>
      </c>
      <c r="AR138" s="176"/>
      <c r="AS138" s="176"/>
      <c r="AT138" s="176"/>
    </row>
    <row r="139" s="172" customFormat="1" ht="22.5" customHeight="1" spans="1:46">
      <c r="A139" s="175" t="s">
        <v>415</v>
      </c>
      <c r="B139" s="176">
        <v>470</v>
      </c>
      <c r="C139" s="176">
        <v>470</v>
      </c>
      <c r="D139" s="176">
        <v>15</v>
      </c>
      <c r="E139" s="176"/>
      <c r="F139" s="176">
        <v>15</v>
      </c>
      <c r="G139" s="176"/>
      <c r="H139" s="176"/>
      <c r="I139" s="176"/>
      <c r="J139" s="176"/>
      <c r="K139" s="176"/>
      <c r="L139" s="176"/>
      <c r="M139" s="176"/>
      <c r="N139" s="176"/>
      <c r="O139" s="176"/>
      <c r="P139" s="176"/>
      <c r="Q139" s="176"/>
      <c r="R139" s="176"/>
      <c r="S139" s="176"/>
      <c r="T139" s="176">
        <v>0</v>
      </c>
      <c r="U139" s="176"/>
      <c r="V139" s="176"/>
      <c r="W139" s="176"/>
      <c r="X139" s="176">
        <v>0</v>
      </c>
      <c r="Y139" s="176"/>
      <c r="Z139" s="176"/>
      <c r="AA139" s="176"/>
      <c r="AB139" s="176"/>
      <c r="AC139" s="176"/>
      <c r="AD139" s="176"/>
      <c r="AE139" s="176"/>
      <c r="AF139" s="176">
        <v>455</v>
      </c>
      <c r="AG139" s="176">
        <v>0</v>
      </c>
      <c r="AH139" s="176"/>
      <c r="AI139" s="176">
        <v>0</v>
      </c>
      <c r="AJ139" s="176"/>
      <c r="AK139" s="176"/>
      <c r="AL139" s="176"/>
      <c r="AM139" s="176"/>
      <c r="AN139" s="176">
        <v>0</v>
      </c>
      <c r="AO139" s="176"/>
      <c r="AP139" s="176"/>
      <c r="AQ139" s="176">
        <v>0</v>
      </c>
      <c r="AR139" s="176"/>
      <c r="AS139" s="176"/>
      <c r="AT139" s="176"/>
    </row>
    <row r="140" s="172" customFormat="1" ht="22.5" customHeight="1" spans="1:46">
      <c r="A140" s="175" t="s">
        <v>417</v>
      </c>
      <c r="B140" s="176">
        <v>250</v>
      </c>
      <c r="C140" s="176">
        <v>250</v>
      </c>
      <c r="D140" s="176">
        <v>0</v>
      </c>
      <c r="E140" s="176"/>
      <c r="F140" s="176"/>
      <c r="G140" s="176"/>
      <c r="H140" s="176"/>
      <c r="I140" s="176"/>
      <c r="J140" s="176"/>
      <c r="K140" s="176"/>
      <c r="L140" s="176"/>
      <c r="M140" s="176"/>
      <c r="N140" s="176"/>
      <c r="O140" s="176"/>
      <c r="P140" s="176"/>
      <c r="Q140" s="176"/>
      <c r="R140" s="176"/>
      <c r="S140" s="176"/>
      <c r="T140" s="176">
        <v>0</v>
      </c>
      <c r="U140" s="176"/>
      <c r="V140" s="176"/>
      <c r="W140" s="176"/>
      <c r="X140" s="176">
        <v>0</v>
      </c>
      <c r="Y140" s="176"/>
      <c r="Z140" s="176"/>
      <c r="AA140" s="176"/>
      <c r="AB140" s="176"/>
      <c r="AC140" s="176"/>
      <c r="AD140" s="176"/>
      <c r="AE140" s="176"/>
      <c r="AF140" s="176">
        <v>250</v>
      </c>
      <c r="AG140" s="176">
        <v>0</v>
      </c>
      <c r="AH140" s="176"/>
      <c r="AI140" s="176">
        <v>0</v>
      </c>
      <c r="AJ140" s="176"/>
      <c r="AK140" s="176"/>
      <c r="AL140" s="176"/>
      <c r="AM140" s="176"/>
      <c r="AN140" s="176">
        <v>0</v>
      </c>
      <c r="AO140" s="176"/>
      <c r="AP140" s="176"/>
      <c r="AQ140" s="176">
        <v>0</v>
      </c>
      <c r="AR140" s="176"/>
      <c r="AS140" s="176"/>
      <c r="AT140" s="176"/>
    </row>
    <row r="141" s="172" customFormat="1" ht="22.5" customHeight="1" spans="1:46">
      <c r="A141" s="175" t="s">
        <v>419</v>
      </c>
      <c r="B141" s="176">
        <v>40</v>
      </c>
      <c r="C141" s="176">
        <v>40</v>
      </c>
      <c r="D141" s="176">
        <v>16.5</v>
      </c>
      <c r="E141" s="176"/>
      <c r="F141" s="176">
        <v>14</v>
      </c>
      <c r="G141" s="176"/>
      <c r="H141" s="176"/>
      <c r="I141" s="176"/>
      <c r="J141" s="176"/>
      <c r="K141" s="176"/>
      <c r="L141" s="176">
        <v>2.3</v>
      </c>
      <c r="M141" s="176"/>
      <c r="N141" s="176"/>
      <c r="O141" s="176"/>
      <c r="P141" s="176">
        <v>0.2</v>
      </c>
      <c r="Q141" s="176"/>
      <c r="R141" s="176">
        <v>8</v>
      </c>
      <c r="S141" s="176">
        <v>3</v>
      </c>
      <c r="T141" s="176">
        <v>0</v>
      </c>
      <c r="U141" s="176"/>
      <c r="V141" s="176"/>
      <c r="W141" s="176"/>
      <c r="X141" s="176">
        <v>2.3</v>
      </c>
      <c r="Y141" s="176"/>
      <c r="Z141" s="176">
        <v>2.3</v>
      </c>
      <c r="AA141" s="176"/>
      <c r="AB141" s="176"/>
      <c r="AC141" s="176"/>
      <c r="AD141" s="176"/>
      <c r="AE141" s="176"/>
      <c r="AF141" s="176">
        <v>10.2</v>
      </c>
      <c r="AG141" s="176">
        <v>0</v>
      </c>
      <c r="AH141" s="176"/>
      <c r="AI141" s="176">
        <v>0</v>
      </c>
      <c r="AJ141" s="176"/>
      <c r="AK141" s="176"/>
      <c r="AL141" s="176"/>
      <c r="AM141" s="176"/>
      <c r="AN141" s="176">
        <v>0</v>
      </c>
      <c r="AO141" s="176"/>
      <c r="AP141" s="176"/>
      <c r="AQ141" s="176">
        <v>0</v>
      </c>
      <c r="AR141" s="176"/>
      <c r="AS141" s="176"/>
      <c r="AT141" s="176"/>
    </row>
    <row r="142" s="172" customFormat="1" ht="22.5" customHeight="1" spans="1:46">
      <c r="A142" s="175" t="s">
        <v>421</v>
      </c>
      <c r="B142" s="176">
        <v>13723</v>
      </c>
      <c r="C142" s="176">
        <v>3423</v>
      </c>
      <c r="D142" s="176">
        <v>5.4</v>
      </c>
      <c r="E142" s="176">
        <v>1.4</v>
      </c>
      <c r="F142" s="176"/>
      <c r="G142" s="176"/>
      <c r="H142" s="176"/>
      <c r="I142" s="176"/>
      <c r="J142" s="176"/>
      <c r="K142" s="176"/>
      <c r="L142" s="176">
        <v>4</v>
      </c>
      <c r="M142" s="176"/>
      <c r="N142" s="176"/>
      <c r="O142" s="176"/>
      <c r="P142" s="176"/>
      <c r="Q142" s="176"/>
      <c r="R142" s="176"/>
      <c r="S142" s="176"/>
      <c r="T142" s="176">
        <v>0</v>
      </c>
      <c r="U142" s="176"/>
      <c r="V142" s="176"/>
      <c r="W142" s="176"/>
      <c r="X142" s="176">
        <v>0</v>
      </c>
      <c r="Y142" s="176"/>
      <c r="Z142" s="176"/>
      <c r="AA142" s="176"/>
      <c r="AB142" s="176"/>
      <c r="AC142" s="176"/>
      <c r="AD142" s="176"/>
      <c r="AE142" s="176"/>
      <c r="AF142" s="176">
        <v>3417.6</v>
      </c>
      <c r="AG142" s="176">
        <v>0</v>
      </c>
      <c r="AH142" s="176"/>
      <c r="AI142" s="176">
        <v>0</v>
      </c>
      <c r="AJ142" s="176"/>
      <c r="AK142" s="176"/>
      <c r="AL142" s="176"/>
      <c r="AM142" s="176"/>
      <c r="AN142" s="176">
        <v>0</v>
      </c>
      <c r="AO142" s="176"/>
      <c r="AP142" s="176"/>
      <c r="AQ142" s="176">
        <v>0</v>
      </c>
      <c r="AR142" s="176"/>
      <c r="AS142" s="176"/>
      <c r="AT142" s="176">
        <v>10300</v>
      </c>
    </row>
    <row r="143" s="172" customFormat="1" ht="22.5" customHeight="1" spans="1:46">
      <c r="A143" s="175" t="s">
        <v>425</v>
      </c>
      <c r="B143" s="176">
        <v>45</v>
      </c>
      <c r="C143" s="176">
        <v>45</v>
      </c>
      <c r="D143" s="176">
        <v>25.4</v>
      </c>
      <c r="E143" s="176"/>
      <c r="F143" s="176"/>
      <c r="G143" s="176"/>
      <c r="H143" s="176"/>
      <c r="I143" s="176"/>
      <c r="J143" s="176"/>
      <c r="K143" s="176"/>
      <c r="L143" s="176"/>
      <c r="M143" s="176">
        <v>25.4</v>
      </c>
      <c r="N143" s="176"/>
      <c r="O143" s="176"/>
      <c r="P143" s="176"/>
      <c r="Q143" s="176"/>
      <c r="R143" s="176"/>
      <c r="S143" s="176"/>
      <c r="T143" s="176">
        <v>0</v>
      </c>
      <c r="U143" s="176"/>
      <c r="V143" s="176"/>
      <c r="W143" s="176"/>
      <c r="X143" s="176">
        <v>15.1</v>
      </c>
      <c r="Y143" s="176"/>
      <c r="Z143" s="176">
        <v>15.1</v>
      </c>
      <c r="AA143" s="176"/>
      <c r="AB143" s="176"/>
      <c r="AC143" s="176"/>
      <c r="AD143" s="176"/>
      <c r="AE143" s="176"/>
      <c r="AF143" s="176">
        <v>4.5</v>
      </c>
      <c r="AG143" s="176">
        <v>0</v>
      </c>
      <c r="AH143" s="176"/>
      <c r="AI143" s="176">
        <v>0</v>
      </c>
      <c r="AJ143" s="176"/>
      <c r="AK143" s="176"/>
      <c r="AL143" s="176"/>
      <c r="AM143" s="176"/>
      <c r="AN143" s="176">
        <v>0</v>
      </c>
      <c r="AO143" s="176"/>
      <c r="AP143" s="176"/>
      <c r="AQ143" s="176">
        <v>0</v>
      </c>
      <c r="AR143" s="176"/>
      <c r="AS143" s="176"/>
      <c r="AT143" s="176"/>
    </row>
    <row r="144" s="172" customFormat="1" ht="22.5" customHeight="1" spans="1:46">
      <c r="A144" s="175" t="s">
        <v>427</v>
      </c>
      <c r="B144" s="176">
        <v>1000</v>
      </c>
      <c r="C144" s="176">
        <v>1000</v>
      </c>
      <c r="D144" s="176">
        <v>79.85</v>
      </c>
      <c r="E144" s="176">
        <v>13</v>
      </c>
      <c r="F144" s="176">
        <v>19</v>
      </c>
      <c r="G144" s="176">
        <v>2</v>
      </c>
      <c r="H144" s="176">
        <v>1</v>
      </c>
      <c r="I144" s="176">
        <v>16.85</v>
      </c>
      <c r="J144" s="176">
        <v>4</v>
      </c>
      <c r="K144" s="176"/>
      <c r="L144" s="176">
        <v>10</v>
      </c>
      <c r="M144" s="176">
        <v>5</v>
      </c>
      <c r="N144" s="176">
        <v>9</v>
      </c>
      <c r="O144" s="176"/>
      <c r="P144" s="176"/>
      <c r="Q144" s="176"/>
      <c r="R144" s="176">
        <v>3</v>
      </c>
      <c r="S144" s="176">
        <v>3</v>
      </c>
      <c r="T144" s="176">
        <v>500</v>
      </c>
      <c r="U144" s="176">
        <v>500</v>
      </c>
      <c r="V144" s="176"/>
      <c r="W144" s="176"/>
      <c r="X144" s="176">
        <v>200</v>
      </c>
      <c r="Y144" s="176"/>
      <c r="Z144" s="176">
        <v>200</v>
      </c>
      <c r="AA144" s="176"/>
      <c r="AB144" s="176">
        <v>2</v>
      </c>
      <c r="AC144" s="176"/>
      <c r="AD144" s="176">
        <v>30</v>
      </c>
      <c r="AE144" s="176">
        <v>23</v>
      </c>
      <c r="AF144" s="176">
        <v>159.15</v>
      </c>
      <c r="AG144" s="176">
        <v>0</v>
      </c>
      <c r="AH144" s="176"/>
      <c r="AI144" s="176">
        <v>0</v>
      </c>
      <c r="AJ144" s="176"/>
      <c r="AK144" s="176"/>
      <c r="AL144" s="176"/>
      <c r="AM144" s="176"/>
      <c r="AN144" s="176">
        <v>0</v>
      </c>
      <c r="AO144" s="176"/>
      <c r="AP144" s="176"/>
      <c r="AQ144" s="176">
        <v>0</v>
      </c>
      <c r="AR144" s="176"/>
      <c r="AS144" s="176"/>
      <c r="AT144" s="176"/>
    </row>
    <row r="145" s="172" customFormat="1" ht="22.5" customHeight="1" spans="1:46">
      <c r="A145" s="175" t="s">
        <v>431</v>
      </c>
      <c r="B145" s="176">
        <v>10</v>
      </c>
      <c r="C145" s="176">
        <v>10</v>
      </c>
      <c r="D145" s="176">
        <v>0</v>
      </c>
      <c r="E145" s="176"/>
      <c r="F145" s="176"/>
      <c r="G145" s="176"/>
      <c r="H145" s="176"/>
      <c r="I145" s="176"/>
      <c r="J145" s="176"/>
      <c r="K145" s="176"/>
      <c r="L145" s="176"/>
      <c r="M145" s="176"/>
      <c r="N145" s="176"/>
      <c r="O145" s="176"/>
      <c r="P145" s="176"/>
      <c r="Q145" s="176"/>
      <c r="R145" s="176"/>
      <c r="S145" s="176"/>
      <c r="T145" s="176">
        <v>0</v>
      </c>
      <c r="U145" s="176"/>
      <c r="V145" s="176"/>
      <c r="W145" s="176"/>
      <c r="X145" s="176">
        <v>0</v>
      </c>
      <c r="Y145" s="176"/>
      <c r="Z145" s="176"/>
      <c r="AA145" s="176"/>
      <c r="AB145" s="176"/>
      <c r="AC145" s="176"/>
      <c r="AD145" s="176"/>
      <c r="AE145" s="176"/>
      <c r="AF145" s="176">
        <v>10</v>
      </c>
      <c r="AG145" s="176">
        <v>0</v>
      </c>
      <c r="AH145" s="176"/>
      <c r="AI145" s="176">
        <v>0</v>
      </c>
      <c r="AJ145" s="176"/>
      <c r="AK145" s="176"/>
      <c r="AL145" s="176"/>
      <c r="AM145" s="176"/>
      <c r="AN145" s="176">
        <v>0</v>
      </c>
      <c r="AO145" s="176"/>
      <c r="AP145" s="176"/>
      <c r="AQ145" s="176">
        <v>0</v>
      </c>
      <c r="AR145" s="176"/>
      <c r="AS145" s="176"/>
      <c r="AT145" s="176"/>
    </row>
    <row r="146" s="172" customFormat="1" ht="22.5" customHeight="1" spans="1:46">
      <c r="A146" s="175" t="s">
        <v>437</v>
      </c>
      <c r="B146" s="176">
        <v>35</v>
      </c>
      <c r="C146" s="176">
        <v>35</v>
      </c>
      <c r="D146" s="176">
        <v>0</v>
      </c>
      <c r="E146" s="176"/>
      <c r="F146" s="176"/>
      <c r="G146" s="176"/>
      <c r="H146" s="176"/>
      <c r="I146" s="176"/>
      <c r="J146" s="176"/>
      <c r="K146" s="176"/>
      <c r="L146" s="176"/>
      <c r="M146" s="176"/>
      <c r="N146" s="176"/>
      <c r="O146" s="176"/>
      <c r="P146" s="176"/>
      <c r="Q146" s="176"/>
      <c r="R146" s="176"/>
      <c r="S146" s="176"/>
      <c r="T146" s="176">
        <v>0</v>
      </c>
      <c r="U146" s="176"/>
      <c r="V146" s="176"/>
      <c r="W146" s="176"/>
      <c r="X146" s="176">
        <v>0</v>
      </c>
      <c r="Y146" s="176"/>
      <c r="Z146" s="176"/>
      <c r="AA146" s="176"/>
      <c r="AB146" s="176"/>
      <c r="AC146" s="176"/>
      <c r="AD146" s="176"/>
      <c r="AE146" s="176"/>
      <c r="AF146" s="176">
        <v>35</v>
      </c>
      <c r="AG146" s="176">
        <v>0</v>
      </c>
      <c r="AH146" s="176"/>
      <c r="AI146" s="176">
        <v>0</v>
      </c>
      <c r="AJ146" s="176"/>
      <c r="AK146" s="176"/>
      <c r="AL146" s="176"/>
      <c r="AM146" s="176"/>
      <c r="AN146" s="176">
        <v>0</v>
      </c>
      <c r="AO146" s="176"/>
      <c r="AP146" s="176"/>
      <c r="AQ146" s="176">
        <v>0</v>
      </c>
      <c r="AR146" s="176"/>
      <c r="AS146" s="176"/>
      <c r="AT146" s="176"/>
    </row>
    <row r="147" s="172" customFormat="1" ht="22.5" customHeight="1" spans="1:46">
      <c r="A147" s="175" t="s">
        <v>439</v>
      </c>
      <c r="B147" s="176">
        <v>8</v>
      </c>
      <c r="C147" s="176">
        <v>8</v>
      </c>
      <c r="D147" s="176">
        <v>8</v>
      </c>
      <c r="E147" s="176"/>
      <c r="F147" s="176">
        <v>1</v>
      </c>
      <c r="G147" s="176"/>
      <c r="H147" s="176"/>
      <c r="I147" s="176"/>
      <c r="J147" s="176"/>
      <c r="K147" s="176"/>
      <c r="L147" s="176">
        <v>4</v>
      </c>
      <c r="M147" s="176">
        <v>3</v>
      </c>
      <c r="N147" s="176"/>
      <c r="O147" s="176"/>
      <c r="P147" s="176"/>
      <c r="Q147" s="176"/>
      <c r="R147" s="176"/>
      <c r="S147" s="176"/>
      <c r="T147" s="176">
        <v>0</v>
      </c>
      <c r="U147" s="176"/>
      <c r="V147" s="176"/>
      <c r="W147" s="176"/>
      <c r="X147" s="176">
        <v>0</v>
      </c>
      <c r="Y147" s="176"/>
      <c r="Z147" s="176"/>
      <c r="AA147" s="176"/>
      <c r="AB147" s="176"/>
      <c r="AC147" s="176"/>
      <c r="AD147" s="176"/>
      <c r="AE147" s="176"/>
      <c r="AF147" s="176"/>
      <c r="AG147" s="176">
        <v>0</v>
      </c>
      <c r="AH147" s="176"/>
      <c r="AI147" s="176">
        <v>0</v>
      </c>
      <c r="AJ147" s="176"/>
      <c r="AK147" s="176"/>
      <c r="AL147" s="176"/>
      <c r="AM147" s="176"/>
      <c r="AN147" s="176">
        <v>0</v>
      </c>
      <c r="AO147" s="176"/>
      <c r="AP147" s="176"/>
      <c r="AQ147" s="176">
        <v>0</v>
      </c>
      <c r="AR147" s="176"/>
      <c r="AS147" s="176"/>
      <c r="AT147" s="176"/>
    </row>
    <row r="148" s="172" customFormat="1" ht="22.5" customHeight="1" spans="1:46">
      <c r="A148" s="175" t="s">
        <v>443</v>
      </c>
      <c r="B148" s="176">
        <v>47</v>
      </c>
      <c r="C148" s="176">
        <v>47</v>
      </c>
      <c r="D148" s="176">
        <v>4.5</v>
      </c>
      <c r="E148" s="176"/>
      <c r="F148" s="176">
        <v>2.5</v>
      </c>
      <c r="G148" s="176"/>
      <c r="H148" s="176"/>
      <c r="I148" s="176"/>
      <c r="J148" s="176">
        <v>1</v>
      </c>
      <c r="K148" s="176"/>
      <c r="L148" s="176">
        <v>1</v>
      </c>
      <c r="M148" s="176"/>
      <c r="N148" s="176"/>
      <c r="O148" s="176"/>
      <c r="P148" s="176"/>
      <c r="Q148" s="176"/>
      <c r="R148" s="176">
        <v>4</v>
      </c>
      <c r="S148" s="176"/>
      <c r="T148" s="176">
        <v>0</v>
      </c>
      <c r="U148" s="176"/>
      <c r="V148" s="176"/>
      <c r="W148" s="176"/>
      <c r="X148" s="176">
        <v>0</v>
      </c>
      <c r="Y148" s="176"/>
      <c r="Z148" s="176"/>
      <c r="AA148" s="176"/>
      <c r="AB148" s="176"/>
      <c r="AC148" s="176"/>
      <c r="AD148" s="176"/>
      <c r="AE148" s="176"/>
      <c r="AF148" s="176">
        <v>38.5</v>
      </c>
      <c r="AG148" s="176">
        <v>0</v>
      </c>
      <c r="AH148" s="176"/>
      <c r="AI148" s="176">
        <v>0</v>
      </c>
      <c r="AJ148" s="176"/>
      <c r="AK148" s="176"/>
      <c r="AL148" s="176"/>
      <c r="AM148" s="176"/>
      <c r="AN148" s="176">
        <v>0</v>
      </c>
      <c r="AO148" s="176"/>
      <c r="AP148" s="176"/>
      <c r="AQ148" s="176">
        <v>0</v>
      </c>
      <c r="AR148" s="176"/>
      <c r="AS148" s="176"/>
      <c r="AT148" s="176"/>
    </row>
    <row r="149" s="172" customFormat="1" ht="22.5" customHeight="1" spans="1:46">
      <c r="A149" s="175" t="s">
        <v>445</v>
      </c>
      <c r="B149" s="176">
        <v>60</v>
      </c>
      <c r="C149" s="176">
        <v>60</v>
      </c>
      <c r="D149" s="176">
        <v>15.8</v>
      </c>
      <c r="E149" s="176"/>
      <c r="F149" s="176">
        <v>1</v>
      </c>
      <c r="G149" s="176"/>
      <c r="H149" s="176">
        <v>0.8</v>
      </c>
      <c r="I149" s="176">
        <v>12</v>
      </c>
      <c r="J149" s="176">
        <v>1</v>
      </c>
      <c r="K149" s="176"/>
      <c r="L149" s="176">
        <v>1</v>
      </c>
      <c r="M149" s="176"/>
      <c r="N149" s="176"/>
      <c r="O149" s="176"/>
      <c r="P149" s="176"/>
      <c r="Q149" s="176"/>
      <c r="R149" s="176"/>
      <c r="S149" s="176"/>
      <c r="T149" s="176">
        <v>0</v>
      </c>
      <c r="U149" s="176"/>
      <c r="V149" s="176"/>
      <c r="W149" s="176"/>
      <c r="X149" s="176">
        <v>39.2</v>
      </c>
      <c r="Y149" s="176"/>
      <c r="Z149" s="176">
        <v>39.2</v>
      </c>
      <c r="AA149" s="176"/>
      <c r="AB149" s="176"/>
      <c r="AC149" s="176"/>
      <c r="AD149" s="176"/>
      <c r="AE149" s="176"/>
      <c r="AF149" s="176">
        <v>5</v>
      </c>
      <c r="AG149" s="176">
        <v>0</v>
      </c>
      <c r="AH149" s="176"/>
      <c r="AI149" s="176">
        <v>0</v>
      </c>
      <c r="AJ149" s="176"/>
      <c r="AK149" s="176"/>
      <c r="AL149" s="176"/>
      <c r="AM149" s="176"/>
      <c r="AN149" s="176">
        <v>0</v>
      </c>
      <c r="AO149" s="176"/>
      <c r="AP149" s="176"/>
      <c r="AQ149" s="176">
        <v>0</v>
      </c>
      <c r="AR149" s="176"/>
      <c r="AS149" s="176"/>
      <c r="AT149" s="176"/>
    </row>
    <row r="150" s="172" customFormat="1" ht="22.5" customHeight="1" spans="1:46">
      <c r="A150" s="175" t="s">
        <v>449</v>
      </c>
      <c r="B150" s="176">
        <v>45</v>
      </c>
      <c r="C150" s="176">
        <v>45</v>
      </c>
      <c r="D150" s="176">
        <v>0</v>
      </c>
      <c r="E150" s="176"/>
      <c r="F150" s="176"/>
      <c r="G150" s="176"/>
      <c r="H150" s="176"/>
      <c r="I150" s="176"/>
      <c r="J150" s="176"/>
      <c r="K150" s="176"/>
      <c r="L150" s="176"/>
      <c r="M150" s="176"/>
      <c r="N150" s="176"/>
      <c r="O150" s="176"/>
      <c r="P150" s="176"/>
      <c r="Q150" s="176"/>
      <c r="R150" s="176"/>
      <c r="S150" s="176">
        <v>15</v>
      </c>
      <c r="T150" s="176">
        <v>0</v>
      </c>
      <c r="U150" s="176"/>
      <c r="V150" s="176"/>
      <c r="W150" s="176"/>
      <c r="X150" s="176">
        <v>0</v>
      </c>
      <c r="Y150" s="176"/>
      <c r="Z150" s="176"/>
      <c r="AA150" s="176"/>
      <c r="AB150" s="176"/>
      <c r="AC150" s="176"/>
      <c r="AD150" s="176"/>
      <c r="AE150" s="176"/>
      <c r="AF150" s="176">
        <v>30</v>
      </c>
      <c r="AG150" s="176">
        <v>0</v>
      </c>
      <c r="AH150" s="176"/>
      <c r="AI150" s="176">
        <v>0</v>
      </c>
      <c r="AJ150" s="176"/>
      <c r="AK150" s="176"/>
      <c r="AL150" s="176"/>
      <c r="AM150" s="176"/>
      <c r="AN150" s="176">
        <v>0</v>
      </c>
      <c r="AO150" s="176"/>
      <c r="AP150" s="176"/>
      <c r="AQ150" s="176">
        <v>0</v>
      </c>
      <c r="AR150" s="176"/>
      <c r="AS150" s="176"/>
      <c r="AT150" s="176"/>
    </row>
    <row r="151" s="172" customFormat="1" ht="22.5" customHeight="1" spans="1:46">
      <c r="A151" s="175" t="s">
        <v>451</v>
      </c>
      <c r="B151" s="176">
        <v>165</v>
      </c>
      <c r="C151" s="176">
        <v>165</v>
      </c>
      <c r="D151" s="176">
        <v>0</v>
      </c>
      <c r="E151" s="176"/>
      <c r="F151" s="176"/>
      <c r="G151" s="176"/>
      <c r="H151" s="176"/>
      <c r="I151" s="176"/>
      <c r="J151" s="176"/>
      <c r="K151" s="176"/>
      <c r="L151" s="176"/>
      <c r="M151" s="176"/>
      <c r="N151" s="176"/>
      <c r="O151" s="176"/>
      <c r="P151" s="176"/>
      <c r="Q151" s="176"/>
      <c r="R151" s="176"/>
      <c r="S151" s="176"/>
      <c r="T151" s="176">
        <v>0</v>
      </c>
      <c r="U151" s="176"/>
      <c r="V151" s="176"/>
      <c r="W151" s="176"/>
      <c r="X151" s="176">
        <v>0</v>
      </c>
      <c r="Y151" s="176"/>
      <c r="Z151" s="176"/>
      <c r="AA151" s="176"/>
      <c r="AB151" s="176"/>
      <c r="AC151" s="176"/>
      <c r="AD151" s="176"/>
      <c r="AE151" s="176"/>
      <c r="AF151" s="176">
        <v>165</v>
      </c>
      <c r="AG151" s="176">
        <v>0</v>
      </c>
      <c r="AH151" s="176"/>
      <c r="AI151" s="176">
        <v>0</v>
      </c>
      <c r="AJ151" s="176"/>
      <c r="AK151" s="176"/>
      <c r="AL151" s="176"/>
      <c r="AM151" s="176"/>
      <c r="AN151" s="176">
        <v>0</v>
      </c>
      <c r="AO151" s="176"/>
      <c r="AP151" s="176"/>
      <c r="AQ151" s="176">
        <v>0</v>
      </c>
      <c r="AR151" s="176"/>
      <c r="AS151" s="176"/>
      <c r="AT151" s="176"/>
    </row>
    <row r="152" s="172" customFormat="1" ht="22.5" customHeight="1" spans="1:46">
      <c r="A152" s="175" t="s">
        <v>453</v>
      </c>
      <c r="B152" s="176">
        <v>430</v>
      </c>
      <c r="C152" s="176">
        <v>430</v>
      </c>
      <c r="D152" s="176">
        <v>0</v>
      </c>
      <c r="E152" s="176"/>
      <c r="F152" s="176"/>
      <c r="G152" s="176"/>
      <c r="H152" s="176"/>
      <c r="I152" s="176"/>
      <c r="J152" s="176"/>
      <c r="K152" s="176"/>
      <c r="L152" s="176"/>
      <c r="M152" s="176"/>
      <c r="N152" s="176"/>
      <c r="O152" s="176"/>
      <c r="P152" s="176"/>
      <c r="Q152" s="176"/>
      <c r="R152" s="176"/>
      <c r="S152" s="176"/>
      <c r="T152" s="176">
        <v>0</v>
      </c>
      <c r="U152" s="176"/>
      <c r="V152" s="176"/>
      <c r="W152" s="176"/>
      <c r="X152" s="176">
        <v>0</v>
      </c>
      <c r="Y152" s="176"/>
      <c r="Z152" s="176"/>
      <c r="AA152" s="176"/>
      <c r="AB152" s="176"/>
      <c r="AC152" s="176"/>
      <c r="AD152" s="176"/>
      <c r="AE152" s="176"/>
      <c r="AF152" s="176">
        <v>430</v>
      </c>
      <c r="AG152" s="176">
        <v>0</v>
      </c>
      <c r="AH152" s="176"/>
      <c r="AI152" s="176">
        <v>0</v>
      </c>
      <c r="AJ152" s="176"/>
      <c r="AK152" s="176"/>
      <c r="AL152" s="176"/>
      <c r="AM152" s="176"/>
      <c r="AN152" s="176">
        <v>0</v>
      </c>
      <c r="AO152" s="176"/>
      <c r="AP152" s="176"/>
      <c r="AQ152" s="176">
        <v>0</v>
      </c>
      <c r="AR152" s="176"/>
      <c r="AS152" s="176"/>
      <c r="AT152" s="176"/>
    </row>
    <row r="153" s="172" customFormat="1" ht="22.5" customHeight="1" spans="1:46">
      <c r="A153" s="175" t="s">
        <v>457</v>
      </c>
      <c r="B153" s="176">
        <v>50</v>
      </c>
      <c r="C153" s="176">
        <v>50</v>
      </c>
      <c r="D153" s="176">
        <v>0</v>
      </c>
      <c r="E153" s="176"/>
      <c r="F153" s="176"/>
      <c r="G153" s="176"/>
      <c r="H153" s="176"/>
      <c r="I153" s="176"/>
      <c r="J153" s="176"/>
      <c r="K153" s="176"/>
      <c r="L153" s="176"/>
      <c r="M153" s="176"/>
      <c r="N153" s="176"/>
      <c r="O153" s="176"/>
      <c r="P153" s="176"/>
      <c r="Q153" s="176"/>
      <c r="R153" s="176"/>
      <c r="S153" s="176"/>
      <c r="T153" s="176">
        <v>0</v>
      </c>
      <c r="U153" s="176"/>
      <c r="V153" s="176"/>
      <c r="W153" s="176"/>
      <c r="X153" s="176">
        <v>0</v>
      </c>
      <c r="Y153" s="176"/>
      <c r="Z153" s="176"/>
      <c r="AA153" s="176"/>
      <c r="AB153" s="176"/>
      <c r="AC153" s="176"/>
      <c r="AD153" s="176"/>
      <c r="AE153" s="176"/>
      <c r="AF153" s="176">
        <v>50</v>
      </c>
      <c r="AG153" s="176">
        <v>0</v>
      </c>
      <c r="AH153" s="176"/>
      <c r="AI153" s="176">
        <v>0</v>
      </c>
      <c r="AJ153" s="176"/>
      <c r="AK153" s="176"/>
      <c r="AL153" s="176"/>
      <c r="AM153" s="176"/>
      <c r="AN153" s="176">
        <v>0</v>
      </c>
      <c r="AO153" s="176"/>
      <c r="AP153" s="176"/>
      <c r="AQ153" s="176">
        <v>0</v>
      </c>
      <c r="AR153" s="176"/>
      <c r="AS153" s="176"/>
      <c r="AT153" s="176"/>
    </row>
    <row r="154" s="172" customFormat="1" ht="22.5" customHeight="1" spans="1:46">
      <c r="A154" s="175" t="s">
        <v>565</v>
      </c>
      <c r="B154" s="176">
        <f>C154+AG154</f>
        <v>350167</v>
      </c>
      <c r="C154" s="176">
        <f>73013+172534+101620+1000+400</f>
        <v>348567</v>
      </c>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f>73013+172534+101620+1000+400</f>
        <v>348567</v>
      </c>
      <c r="AG154" s="176">
        <v>1600</v>
      </c>
      <c r="AH154" s="176"/>
      <c r="AI154" s="176"/>
      <c r="AJ154" s="176"/>
      <c r="AK154" s="176"/>
      <c r="AL154" s="176"/>
      <c r="AM154" s="176"/>
      <c r="AN154" s="176">
        <v>1600</v>
      </c>
      <c r="AO154" s="176"/>
      <c r="AP154" s="176">
        <v>1600</v>
      </c>
      <c r="AQ154" s="176"/>
      <c r="AR154" s="176"/>
      <c r="AS154" s="176"/>
      <c r="AT154" s="176"/>
    </row>
    <row r="155" s="172" customFormat="1" ht="22.5" customHeight="1" spans="1:46">
      <c r="A155" s="181" t="s">
        <v>459</v>
      </c>
      <c r="B155" s="176">
        <f>C155+AG155+AQ155+AT155</f>
        <v>500720</v>
      </c>
      <c r="C155" s="176">
        <f t="shared" ref="C155:AT155" si="0">SUM(C8:C154)</f>
        <v>439670.25</v>
      </c>
      <c r="D155" s="176">
        <f t="shared" si="0"/>
        <v>4209.988</v>
      </c>
      <c r="E155" s="176">
        <f t="shared" si="0"/>
        <v>871.76</v>
      </c>
      <c r="F155" s="176">
        <f t="shared" si="0"/>
        <v>615.03</v>
      </c>
      <c r="G155" s="176">
        <f t="shared" si="0"/>
        <v>2.5</v>
      </c>
      <c r="H155" s="176">
        <f t="shared" si="0"/>
        <v>74.02</v>
      </c>
      <c r="I155" s="176">
        <f t="shared" si="0"/>
        <v>379.08</v>
      </c>
      <c r="J155" s="176">
        <f t="shared" si="0"/>
        <v>36.82</v>
      </c>
      <c r="K155" s="176">
        <f t="shared" si="0"/>
        <v>379.38</v>
      </c>
      <c r="L155" s="176">
        <f t="shared" si="0"/>
        <v>975.798</v>
      </c>
      <c r="M155" s="176">
        <f t="shared" si="0"/>
        <v>704.9</v>
      </c>
      <c r="N155" s="176">
        <f t="shared" si="0"/>
        <v>20</v>
      </c>
      <c r="O155" s="176">
        <f t="shared" si="0"/>
        <v>78</v>
      </c>
      <c r="P155" s="176">
        <f t="shared" si="0"/>
        <v>51.8</v>
      </c>
      <c r="Q155" s="176">
        <f t="shared" si="0"/>
        <v>20.9</v>
      </c>
      <c r="R155" s="176">
        <f t="shared" si="0"/>
        <v>555.5</v>
      </c>
      <c r="S155" s="176">
        <f t="shared" si="0"/>
        <v>419.765</v>
      </c>
      <c r="T155" s="176">
        <f t="shared" si="0"/>
        <v>1305.35</v>
      </c>
      <c r="U155" s="176">
        <f t="shared" si="0"/>
        <v>1205.35</v>
      </c>
      <c r="V155" s="176">
        <f t="shared" si="0"/>
        <v>10</v>
      </c>
      <c r="W155" s="176">
        <f t="shared" si="0"/>
        <v>90</v>
      </c>
      <c r="X155" s="176">
        <f t="shared" si="0"/>
        <v>4550.38</v>
      </c>
      <c r="Y155" s="176">
        <f t="shared" si="0"/>
        <v>46</v>
      </c>
      <c r="Z155" s="176">
        <f t="shared" si="0"/>
        <v>1488.86</v>
      </c>
      <c r="AA155" s="176">
        <f t="shared" si="0"/>
        <v>3015.52</v>
      </c>
      <c r="AB155" s="176">
        <f t="shared" si="0"/>
        <v>440.9</v>
      </c>
      <c r="AC155" s="176">
        <f t="shared" si="0"/>
        <v>29.9</v>
      </c>
      <c r="AD155" s="176">
        <f t="shared" si="0"/>
        <v>257.8</v>
      </c>
      <c r="AE155" s="176">
        <f t="shared" si="0"/>
        <v>569.672</v>
      </c>
      <c r="AF155" s="176">
        <f t="shared" si="0"/>
        <v>427330.995</v>
      </c>
      <c r="AG155" s="176">
        <f t="shared" si="0"/>
        <v>29055.75</v>
      </c>
      <c r="AH155" s="176">
        <f t="shared" si="0"/>
        <v>0</v>
      </c>
      <c r="AI155" s="176">
        <f t="shared" si="0"/>
        <v>17524.75</v>
      </c>
      <c r="AJ155" s="176">
        <f t="shared" si="0"/>
        <v>545.75</v>
      </c>
      <c r="AK155" s="176">
        <f t="shared" si="0"/>
        <v>3958</v>
      </c>
      <c r="AL155" s="176">
        <f t="shared" si="0"/>
        <v>13021</v>
      </c>
      <c r="AM155" s="176">
        <f t="shared" si="0"/>
        <v>4530</v>
      </c>
      <c r="AN155" s="176">
        <f t="shared" si="0"/>
        <v>7001</v>
      </c>
      <c r="AO155" s="176">
        <f t="shared" si="0"/>
        <v>75</v>
      </c>
      <c r="AP155" s="176">
        <f t="shared" si="0"/>
        <v>6926</v>
      </c>
      <c r="AQ155" s="176">
        <f t="shared" si="0"/>
        <v>21694</v>
      </c>
      <c r="AR155" s="176">
        <f t="shared" si="0"/>
        <v>470</v>
      </c>
      <c r="AS155" s="176">
        <f t="shared" si="0"/>
        <v>21224</v>
      </c>
      <c r="AT155" s="176">
        <f t="shared" si="0"/>
        <v>10300</v>
      </c>
    </row>
  </sheetData>
  <mergeCells count="29">
    <mergeCell ref="A1:AT1"/>
    <mergeCell ref="AR2:AT2"/>
    <mergeCell ref="B3:AT3"/>
    <mergeCell ref="B4:AT4"/>
    <mergeCell ref="C5:AF5"/>
    <mergeCell ref="AG5:AP5"/>
    <mergeCell ref="AQ5:AS5"/>
    <mergeCell ref="D6:Q6"/>
    <mergeCell ref="T6:W6"/>
    <mergeCell ref="X6:AA6"/>
    <mergeCell ref="AI6:AL6"/>
    <mergeCell ref="AN6:AP6"/>
    <mergeCell ref="A3:A7"/>
    <mergeCell ref="B5:B7"/>
    <mergeCell ref="C6:C7"/>
    <mergeCell ref="R6:R7"/>
    <mergeCell ref="S6:S7"/>
    <mergeCell ref="AB6:AB7"/>
    <mergeCell ref="AC6:AC7"/>
    <mergeCell ref="AD6:AD7"/>
    <mergeCell ref="AE6:AE7"/>
    <mergeCell ref="AF6:AF7"/>
    <mergeCell ref="AG6:AG7"/>
    <mergeCell ref="AH6:AH7"/>
    <mergeCell ref="AM6:AM7"/>
    <mergeCell ref="AQ6:AQ7"/>
    <mergeCell ref="AR6:AR7"/>
    <mergeCell ref="AS6:AS7"/>
    <mergeCell ref="AT5:AT7"/>
  </mergeCells>
  <pageMargins left="0.904861111111111" right="0.156944444444444" top="0.472222222222222" bottom="0.747916666666667" header="0" footer="0.432638888888889"/>
  <pageSetup paperSize="8" scale="58" firstPageNumber="22" fitToHeight="0" orientation="landscape" useFirstPageNumber="1" horizontalDpi="600"/>
  <headerFooter>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11"/>
  <sheetViews>
    <sheetView zoomScale="70" zoomScaleNormal="70" workbookViewId="0">
      <pane xSplit="3" ySplit="1" topLeftCell="D158" activePane="bottomRight" state="frozen"/>
      <selection/>
      <selection pane="topRight"/>
      <selection pane="bottomLeft"/>
      <selection pane="bottomRight" activeCell="G166" sqref="A2:G211"/>
    </sheetView>
  </sheetViews>
  <sheetFormatPr defaultColWidth="10" defaultRowHeight="14.25" outlineLevelCol="7"/>
  <cols>
    <col min="1" max="1" width="5.38333333333333" style="121" customWidth="1"/>
    <col min="2" max="2" width="52.5" style="122" customWidth="1"/>
    <col min="3" max="3" width="10.8833333333333" style="123" customWidth="1"/>
    <col min="4" max="4" width="10.75" style="124" customWidth="1"/>
    <col min="5" max="5" width="88.5666666666667" style="125" customWidth="1"/>
    <col min="6" max="6" width="10.5" style="126" customWidth="1"/>
    <col min="7" max="7" width="52.675" style="125" customWidth="1"/>
    <col min="8" max="230" width="10" style="121"/>
    <col min="231" max="16375" width="10" style="127"/>
    <col min="16376" max="16384" width="10" style="128"/>
  </cols>
  <sheetData>
    <row r="1" spans="1:2">
      <c r="A1" s="122"/>
      <c r="B1" s="129"/>
    </row>
    <row r="2" ht="46" customHeight="1" spans="1:7">
      <c r="A2" s="130" t="s">
        <v>582</v>
      </c>
      <c r="B2" s="130"/>
      <c r="C2" s="130"/>
      <c r="D2" s="130"/>
      <c r="E2" s="131"/>
      <c r="F2" s="130"/>
      <c r="G2" s="131"/>
    </row>
    <row r="3" ht="18.75" spans="1:7">
      <c r="A3" s="132"/>
      <c r="B3" s="132"/>
      <c r="C3" s="133"/>
      <c r="D3" s="133"/>
      <c r="E3" s="134"/>
      <c r="F3" s="135"/>
      <c r="G3" s="136" t="s">
        <v>583</v>
      </c>
    </row>
    <row r="4" s="118" customFormat="1" ht="35" customHeight="1" spans="1:7">
      <c r="A4" s="137" t="s">
        <v>62</v>
      </c>
      <c r="B4" s="138" t="s">
        <v>584</v>
      </c>
      <c r="C4" s="139" t="s">
        <v>585</v>
      </c>
      <c r="D4" s="140"/>
      <c r="E4" s="141"/>
      <c r="F4" s="140"/>
      <c r="G4" s="142"/>
    </row>
    <row r="5" s="118" customFormat="1" ht="33" customHeight="1" spans="1:7">
      <c r="A5" s="137"/>
      <c r="B5" s="138"/>
      <c r="C5" s="143" t="s">
        <v>586</v>
      </c>
      <c r="D5" s="143"/>
      <c r="E5" s="144"/>
      <c r="F5" s="145"/>
      <c r="G5" s="144"/>
    </row>
    <row r="6" s="118" customFormat="1" ht="47" customHeight="1" spans="1:7">
      <c r="A6" s="137"/>
      <c r="B6" s="138"/>
      <c r="C6" s="143" t="s">
        <v>467</v>
      </c>
      <c r="D6" s="143" t="s">
        <v>587</v>
      </c>
      <c r="E6" s="144"/>
      <c r="F6" s="146" t="s">
        <v>588</v>
      </c>
      <c r="G6" s="147"/>
    </row>
    <row r="7" s="118" customFormat="1" ht="47" customHeight="1" spans="1:7">
      <c r="A7" s="137"/>
      <c r="B7" s="138"/>
      <c r="C7" s="143"/>
      <c r="D7" s="143" t="s">
        <v>72</v>
      </c>
      <c r="E7" s="137" t="s">
        <v>589</v>
      </c>
      <c r="F7" s="145" t="s">
        <v>72</v>
      </c>
      <c r="G7" s="137" t="s">
        <v>589</v>
      </c>
    </row>
    <row r="8" s="119" customFormat="1" ht="31" customHeight="1" spans="1:7">
      <c r="A8" s="148">
        <v>1</v>
      </c>
      <c r="B8" s="149" t="s">
        <v>467</v>
      </c>
      <c r="C8" s="150">
        <f t="shared" ref="C8:F8" si="0">C9+C64+C67+C75+C83+C92+C105+C119+C129+C143+C149+C167+C174+C181+C184+C191+C195+C198+C204+C206+C208+C210</f>
        <v>500720</v>
      </c>
      <c r="D8" s="150">
        <f t="shared" si="0"/>
        <v>65501</v>
      </c>
      <c r="E8" s="151"/>
      <c r="F8" s="150">
        <f t="shared" si="0"/>
        <v>435219</v>
      </c>
      <c r="G8" s="151"/>
    </row>
    <row r="9" s="120" customFormat="1" ht="36" customHeight="1" spans="1:7">
      <c r="A9" s="152">
        <v>2</v>
      </c>
      <c r="B9" s="153" t="s">
        <v>487</v>
      </c>
      <c r="C9" s="154">
        <f t="shared" ref="C9:C23" si="1">D9+F9</f>
        <v>81165</v>
      </c>
      <c r="D9" s="154">
        <f>SUM(D10:D63)</f>
        <v>20996</v>
      </c>
      <c r="E9" s="154"/>
      <c r="F9" s="154">
        <f>SUM(F10:F63)</f>
        <v>60169</v>
      </c>
      <c r="G9" s="155"/>
    </row>
    <row r="10" s="120" customFormat="1" ht="52" customHeight="1" spans="1:7">
      <c r="A10" s="148">
        <v>3</v>
      </c>
      <c r="B10" s="156" t="s">
        <v>78</v>
      </c>
      <c r="C10" s="154">
        <f t="shared" si="1"/>
        <v>90</v>
      </c>
      <c r="D10" s="154">
        <v>90</v>
      </c>
      <c r="E10" s="157" t="s">
        <v>590</v>
      </c>
      <c r="F10" s="154"/>
      <c r="G10" s="155"/>
    </row>
    <row r="11" s="120" customFormat="1" ht="58" customHeight="1" spans="1:7">
      <c r="A11" s="148">
        <v>4</v>
      </c>
      <c r="B11" s="156" t="s">
        <v>254</v>
      </c>
      <c r="C11" s="154">
        <f t="shared" si="1"/>
        <v>60</v>
      </c>
      <c r="D11" s="154">
        <v>45</v>
      </c>
      <c r="E11" s="157" t="s">
        <v>591</v>
      </c>
      <c r="F11" s="154">
        <v>15</v>
      </c>
      <c r="G11" s="155" t="s">
        <v>592</v>
      </c>
    </row>
    <row r="12" s="120" customFormat="1" ht="69" customHeight="1" spans="1:7">
      <c r="A12" s="148">
        <v>5</v>
      </c>
      <c r="B12" s="156" t="s">
        <v>268</v>
      </c>
      <c r="C12" s="154">
        <f t="shared" si="1"/>
        <v>40</v>
      </c>
      <c r="D12" s="154">
        <v>40</v>
      </c>
      <c r="E12" s="157" t="s">
        <v>593</v>
      </c>
      <c r="F12" s="154"/>
      <c r="G12" s="155"/>
    </row>
    <row r="13" s="120" customFormat="1" ht="37" customHeight="1" spans="1:7">
      <c r="A13" s="152">
        <v>6</v>
      </c>
      <c r="B13" s="156" t="s">
        <v>81</v>
      </c>
      <c r="C13" s="154">
        <f t="shared" si="1"/>
        <v>285</v>
      </c>
      <c r="D13" s="154">
        <v>285</v>
      </c>
      <c r="E13" s="157" t="s">
        <v>594</v>
      </c>
      <c r="F13" s="154"/>
      <c r="G13" s="155"/>
    </row>
    <row r="14" s="120" customFormat="1" ht="38" customHeight="1" spans="1:7">
      <c r="A14" s="148">
        <v>7</v>
      </c>
      <c r="B14" s="156" t="s">
        <v>83</v>
      </c>
      <c r="C14" s="154">
        <f t="shared" si="1"/>
        <v>60</v>
      </c>
      <c r="D14" s="154">
        <v>60</v>
      </c>
      <c r="E14" s="157" t="s">
        <v>595</v>
      </c>
      <c r="F14" s="154"/>
      <c r="G14" s="155"/>
    </row>
    <row r="15" s="120" customFormat="1" ht="93" customHeight="1" spans="1:7">
      <c r="A15" s="148">
        <v>8</v>
      </c>
      <c r="B15" s="156" t="s">
        <v>86</v>
      </c>
      <c r="C15" s="154">
        <f t="shared" si="1"/>
        <v>306</v>
      </c>
      <c r="D15" s="154">
        <v>306</v>
      </c>
      <c r="E15" s="157" t="s">
        <v>596</v>
      </c>
      <c r="F15" s="154"/>
      <c r="G15" s="155"/>
    </row>
    <row r="16" s="120" customFormat="1" ht="75" customHeight="1" spans="1:7">
      <c r="A16" s="148">
        <v>9</v>
      </c>
      <c r="B16" s="156" t="s">
        <v>91</v>
      </c>
      <c r="C16" s="154">
        <f t="shared" si="1"/>
        <v>215</v>
      </c>
      <c r="D16" s="154">
        <v>215</v>
      </c>
      <c r="E16" s="157" t="s">
        <v>597</v>
      </c>
      <c r="F16" s="158"/>
      <c r="G16" s="159"/>
    </row>
    <row r="17" s="120" customFormat="1" ht="88" customHeight="1" spans="1:7">
      <c r="A17" s="152">
        <v>10</v>
      </c>
      <c r="B17" s="156" t="s">
        <v>598</v>
      </c>
      <c r="C17" s="154">
        <f t="shared" si="1"/>
        <v>345</v>
      </c>
      <c r="D17" s="154">
        <v>345</v>
      </c>
      <c r="E17" s="157" t="s">
        <v>599</v>
      </c>
      <c r="F17" s="158"/>
      <c r="G17" s="159"/>
    </row>
    <row r="18" ht="99" customHeight="1" spans="1:7">
      <c r="A18" s="148">
        <v>11</v>
      </c>
      <c r="B18" s="156" t="s">
        <v>99</v>
      </c>
      <c r="C18" s="154">
        <f t="shared" si="1"/>
        <v>934</v>
      </c>
      <c r="D18" s="160">
        <v>883</v>
      </c>
      <c r="E18" s="157" t="s">
        <v>600</v>
      </c>
      <c r="F18" s="158">
        <v>51</v>
      </c>
      <c r="G18" s="159" t="s">
        <v>601</v>
      </c>
    </row>
    <row r="19" ht="41" customHeight="1" spans="1:7">
      <c r="A19" s="148">
        <v>12</v>
      </c>
      <c r="B19" s="156" t="s">
        <v>602</v>
      </c>
      <c r="C19" s="154">
        <f t="shared" si="1"/>
        <v>145</v>
      </c>
      <c r="D19" s="154"/>
      <c r="E19" s="159"/>
      <c r="F19" s="158">
        <v>145</v>
      </c>
      <c r="G19" s="159" t="s">
        <v>603</v>
      </c>
    </row>
    <row r="20" ht="43" customHeight="1" spans="1:7">
      <c r="A20" s="148">
        <v>13</v>
      </c>
      <c r="B20" s="156" t="s">
        <v>103</v>
      </c>
      <c r="C20" s="154">
        <f t="shared" si="1"/>
        <v>20</v>
      </c>
      <c r="D20" s="154">
        <v>20</v>
      </c>
      <c r="E20" s="157" t="s">
        <v>604</v>
      </c>
      <c r="F20" s="158"/>
      <c r="G20" s="159"/>
    </row>
    <row r="21" ht="50" customHeight="1" spans="1:7">
      <c r="A21" s="152">
        <v>14</v>
      </c>
      <c r="B21" s="156" t="s">
        <v>145</v>
      </c>
      <c r="C21" s="154">
        <f t="shared" si="1"/>
        <v>20</v>
      </c>
      <c r="D21" s="154">
        <v>20</v>
      </c>
      <c r="E21" s="157" t="s">
        <v>605</v>
      </c>
      <c r="F21" s="158"/>
      <c r="G21" s="159"/>
    </row>
    <row r="22" ht="154" customHeight="1" spans="1:7">
      <c r="A22" s="148">
        <v>15</v>
      </c>
      <c r="B22" s="156" t="s">
        <v>169</v>
      </c>
      <c r="C22" s="154">
        <f t="shared" si="1"/>
        <v>3067</v>
      </c>
      <c r="D22" s="154">
        <v>2967</v>
      </c>
      <c r="E22" s="157" t="s">
        <v>606</v>
      </c>
      <c r="F22" s="158">
        <v>100</v>
      </c>
      <c r="G22" s="159" t="s">
        <v>607</v>
      </c>
    </row>
    <row r="23" ht="49" customHeight="1" spans="1:7">
      <c r="A23" s="148">
        <v>16</v>
      </c>
      <c r="B23" s="156" t="s">
        <v>171</v>
      </c>
      <c r="C23" s="154">
        <f t="shared" si="1"/>
        <v>95</v>
      </c>
      <c r="D23" s="154">
        <v>95</v>
      </c>
      <c r="E23" s="157" t="s">
        <v>608</v>
      </c>
      <c r="F23" s="154"/>
      <c r="G23" s="155"/>
    </row>
    <row r="24" ht="77" customHeight="1" spans="1:7">
      <c r="A24" s="148">
        <v>17</v>
      </c>
      <c r="B24" s="156" t="s">
        <v>93</v>
      </c>
      <c r="C24" s="154">
        <f t="shared" ref="C24:C43" si="2">D24+F24</f>
        <v>4000</v>
      </c>
      <c r="D24" s="154">
        <v>4000</v>
      </c>
      <c r="E24" s="157" t="s">
        <v>609</v>
      </c>
      <c r="F24" s="158"/>
      <c r="G24" s="159"/>
    </row>
    <row r="25" ht="92" customHeight="1" spans="1:7">
      <c r="A25" s="152">
        <v>18</v>
      </c>
      <c r="B25" s="156" t="s">
        <v>109</v>
      </c>
      <c r="C25" s="154">
        <f t="shared" si="2"/>
        <v>255</v>
      </c>
      <c r="D25" s="154">
        <v>255</v>
      </c>
      <c r="E25" s="157" t="s">
        <v>610</v>
      </c>
      <c r="F25" s="158"/>
      <c r="G25" s="159"/>
    </row>
    <row r="26" ht="63" customHeight="1" spans="1:7">
      <c r="A26" s="148">
        <v>19</v>
      </c>
      <c r="B26" s="156" t="s">
        <v>272</v>
      </c>
      <c r="C26" s="154">
        <f t="shared" si="2"/>
        <v>50</v>
      </c>
      <c r="D26" s="154">
        <v>50</v>
      </c>
      <c r="E26" s="157" t="s">
        <v>611</v>
      </c>
      <c r="F26" s="158"/>
      <c r="G26" s="159"/>
    </row>
    <row r="27" ht="47" customHeight="1" spans="1:7">
      <c r="A27" s="148">
        <v>20</v>
      </c>
      <c r="B27" s="156" t="s">
        <v>88</v>
      </c>
      <c r="C27" s="154">
        <f t="shared" si="2"/>
        <v>18</v>
      </c>
      <c r="D27" s="154">
        <v>18</v>
      </c>
      <c r="E27" s="157" t="s">
        <v>612</v>
      </c>
      <c r="F27" s="158"/>
      <c r="G27" s="159"/>
    </row>
    <row r="28" ht="74" customHeight="1" spans="1:7">
      <c r="A28" s="148">
        <v>21</v>
      </c>
      <c r="B28" s="156" t="s">
        <v>270</v>
      </c>
      <c r="C28" s="154">
        <f t="shared" si="2"/>
        <v>3133</v>
      </c>
      <c r="D28" s="154">
        <v>3133</v>
      </c>
      <c r="E28" s="157" t="s">
        <v>613</v>
      </c>
      <c r="F28" s="158"/>
      <c r="G28" s="159"/>
    </row>
    <row r="29" ht="53" customHeight="1" spans="1:7">
      <c r="A29" s="152">
        <v>22</v>
      </c>
      <c r="B29" s="156" t="s">
        <v>105</v>
      </c>
      <c r="C29" s="154">
        <f t="shared" si="2"/>
        <v>45</v>
      </c>
      <c r="D29" s="154">
        <v>45</v>
      </c>
      <c r="E29" s="157" t="s">
        <v>614</v>
      </c>
      <c r="F29" s="158"/>
      <c r="G29" s="159"/>
    </row>
    <row r="30" ht="49" customHeight="1" spans="1:7">
      <c r="A30" s="148">
        <v>23</v>
      </c>
      <c r="B30" s="156" t="s">
        <v>107</v>
      </c>
      <c r="C30" s="154">
        <f t="shared" si="2"/>
        <v>20</v>
      </c>
      <c r="D30" s="154">
        <v>20</v>
      </c>
      <c r="E30" s="157" t="s">
        <v>615</v>
      </c>
      <c r="F30" s="158"/>
      <c r="G30" s="159"/>
    </row>
    <row r="31" ht="49" customHeight="1" spans="1:7">
      <c r="A31" s="148">
        <v>24</v>
      </c>
      <c r="B31" s="156" t="s">
        <v>113</v>
      </c>
      <c r="C31" s="154">
        <f t="shared" si="2"/>
        <v>89</v>
      </c>
      <c r="D31" s="154">
        <v>59</v>
      </c>
      <c r="E31" s="159" t="s">
        <v>616</v>
      </c>
      <c r="F31" s="154">
        <v>30</v>
      </c>
      <c r="G31" s="159" t="s">
        <v>617</v>
      </c>
    </row>
    <row r="32" ht="81" customHeight="1" spans="1:7">
      <c r="A32" s="148">
        <v>25</v>
      </c>
      <c r="B32" s="156" t="s">
        <v>115</v>
      </c>
      <c r="C32" s="154">
        <f t="shared" si="2"/>
        <v>55</v>
      </c>
      <c r="D32" s="154">
        <v>55</v>
      </c>
      <c r="E32" s="159" t="s">
        <v>618</v>
      </c>
      <c r="F32" s="154"/>
      <c r="G32" s="159"/>
    </row>
    <row r="33" ht="97" customHeight="1" spans="1:7">
      <c r="A33" s="152">
        <v>26</v>
      </c>
      <c r="B33" s="156" t="s">
        <v>128</v>
      </c>
      <c r="C33" s="154">
        <f t="shared" si="2"/>
        <v>350</v>
      </c>
      <c r="D33" s="154">
        <f>10+110+20+10+30+20+150</f>
        <v>350</v>
      </c>
      <c r="E33" s="159" t="s">
        <v>619</v>
      </c>
      <c r="F33" s="154"/>
      <c r="G33" s="159"/>
    </row>
    <row r="34" ht="54" customHeight="1" spans="1:7">
      <c r="A34" s="148">
        <v>27</v>
      </c>
      <c r="B34" s="156" t="s">
        <v>130</v>
      </c>
      <c r="C34" s="154">
        <f t="shared" si="2"/>
        <v>60</v>
      </c>
      <c r="D34" s="154">
        <v>60</v>
      </c>
      <c r="E34" s="159" t="s">
        <v>620</v>
      </c>
      <c r="F34" s="154"/>
      <c r="G34" s="159"/>
    </row>
    <row r="35" ht="89" customHeight="1" spans="1:7">
      <c r="A35" s="148">
        <v>28</v>
      </c>
      <c r="B35" s="156" t="s">
        <v>138</v>
      </c>
      <c r="C35" s="154">
        <f t="shared" si="2"/>
        <v>215</v>
      </c>
      <c r="D35" s="154">
        <v>215</v>
      </c>
      <c r="E35" s="159" t="s">
        <v>621</v>
      </c>
      <c r="F35" s="154"/>
      <c r="G35" s="159"/>
    </row>
    <row r="36" ht="56" customHeight="1" spans="1:7">
      <c r="A36" s="148">
        <v>29</v>
      </c>
      <c r="B36" s="156" t="s">
        <v>147</v>
      </c>
      <c r="C36" s="154">
        <f t="shared" si="2"/>
        <v>627</v>
      </c>
      <c r="D36" s="154">
        <v>627</v>
      </c>
      <c r="E36" s="159" t="s">
        <v>622</v>
      </c>
      <c r="F36" s="154"/>
      <c r="G36" s="159"/>
    </row>
    <row r="37" ht="50" customHeight="1" spans="1:7">
      <c r="A37" s="152">
        <v>30</v>
      </c>
      <c r="B37" s="156" t="s">
        <v>488</v>
      </c>
      <c r="C37" s="154">
        <f t="shared" si="2"/>
        <v>380</v>
      </c>
      <c r="D37" s="154">
        <v>380</v>
      </c>
      <c r="E37" s="159" t="s">
        <v>623</v>
      </c>
      <c r="F37" s="154"/>
      <c r="G37" s="159"/>
    </row>
    <row r="38" ht="50" customHeight="1" spans="1:7">
      <c r="A38" s="148">
        <v>31</v>
      </c>
      <c r="B38" s="156" t="s">
        <v>173</v>
      </c>
      <c r="C38" s="154">
        <f t="shared" si="2"/>
        <v>250</v>
      </c>
      <c r="D38" s="154">
        <v>250</v>
      </c>
      <c r="E38" s="159" t="s">
        <v>624</v>
      </c>
      <c r="F38" s="154"/>
      <c r="G38" s="159"/>
    </row>
    <row r="39" ht="53" customHeight="1" spans="1:7">
      <c r="A39" s="148">
        <v>32</v>
      </c>
      <c r="B39" s="156" t="s">
        <v>175</v>
      </c>
      <c r="C39" s="154">
        <f t="shared" si="2"/>
        <v>50</v>
      </c>
      <c r="D39" s="154">
        <v>50</v>
      </c>
      <c r="E39" s="157" t="s">
        <v>625</v>
      </c>
      <c r="F39" s="154"/>
      <c r="G39" s="159"/>
    </row>
    <row r="40" ht="128" customHeight="1" spans="1:7">
      <c r="A40" s="148">
        <v>33</v>
      </c>
      <c r="B40" s="156" t="s">
        <v>282</v>
      </c>
      <c r="C40" s="154">
        <f t="shared" si="2"/>
        <v>1272</v>
      </c>
      <c r="D40" s="154">
        <v>1272</v>
      </c>
      <c r="E40" s="157" t="s">
        <v>626</v>
      </c>
      <c r="F40" s="154"/>
      <c r="G40" s="159"/>
    </row>
    <row r="41" ht="39" customHeight="1" spans="1:7">
      <c r="A41" s="152">
        <v>34</v>
      </c>
      <c r="B41" s="156" t="s">
        <v>284</v>
      </c>
      <c r="C41" s="154">
        <f t="shared" si="2"/>
        <v>620</v>
      </c>
      <c r="D41" s="154">
        <v>620</v>
      </c>
      <c r="E41" s="157" t="s">
        <v>627</v>
      </c>
      <c r="F41" s="154"/>
      <c r="G41" s="159"/>
    </row>
    <row r="42" ht="49" customHeight="1" spans="1:7">
      <c r="A42" s="148">
        <v>35</v>
      </c>
      <c r="B42" s="156" t="s">
        <v>286</v>
      </c>
      <c r="C42" s="154">
        <f t="shared" si="2"/>
        <v>35</v>
      </c>
      <c r="D42" s="154">
        <v>35</v>
      </c>
      <c r="E42" s="157" t="s">
        <v>628</v>
      </c>
      <c r="F42" s="154"/>
      <c r="G42" s="159"/>
    </row>
    <row r="43" ht="43" customHeight="1" spans="1:7">
      <c r="A43" s="148">
        <v>36</v>
      </c>
      <c r="B43" s="156" t="s">
        <v>288</v>
      </c>
      <c r="C43" s="154">
        <f t="shared" si="2"/>
        <v>10</v>
      </c>
      <c r="D43" s="154">
        <v>10</v>
      </c>
      <c r="E43" s="157" t="s">
        <v>629</v>
      </c>
      <c r="F43" s="154"/>
      <c r="G43" s="159"/>
    </row>
    <row r="44" ht="67" customHeight="1" spans="1:7">
      <c r="A44" s="148">
        <v>37</v>
      </c>
      <c r="B44" s="156" t="s">
        <v>630</v>
      </c>
      <c r="C44" s="154">
        <f t="shared" ref="C44:C66" si="3">D44+F44</f>
        <v>160</v>
      </c>
      <c r="D44" s="154">
        <v>160</v>
      </c>
      <c r="E44" s="159" t="s">
        <v>631</v>
      </c>
      <c r="F44" s="158"/>
      <c r="G44" s="159"/>
    </row>
    <row r="45" ht="58" customHeight="1" spans="1:7">
      <c r="A45" s="152">
        <v>38</v>
      </c>
      <c r="B45" s="156" t="s">
        <v>296</v>
      </c>
      <c r="C45" s="154">
        <f t="shared" si="3"/>
        <v>280</v>
      </c>
      <c r="D45" s="154">
        <v>280</v>
      </c>
      <c r="E45" s="159" t="s">
        <v>632</v>
      </c>
      <c r="F45" s="158"/>
      <c r="G45" s="159"/>
    </row>
    <row r="46" ht="86" customHeight="1" spans="1:7">
      <c r="A46" s="148">
        <v>39</v>
      </c>
      <c r="B46" s="156" t="s">
        <v>216</v>
      </c>
      <c r="C46" s="154">
        <f t="shared" si="3"/>
        <v>170</v>
      </c>
      <c r="D46" s="154">
        <v>170</v>
      </c>
      <c r="E46" s="161" t="s">
        <v>633</v>
      </c>
      <c r="F46" s="154"/>
      <c r="G46" s="159"/>
    </row>
    <row r="47" ht="65" customHeight="1" spans="1:7">
      <c r="A47" s="148">
        <v>40</v>
      </c>
      <c r="B47" s="156" t="s">
        <v>218</v>
      </c>
      <c r="C47" s="154">
        <f t="shared" si="3"/>
        <v>110</v>
      </c>
      <c r="D47" s="154">
        <v>110</v>
      </c>
      <c r="E47" s="161" t="s">
        <v>634</v>
      </c>
      <c r="F47" s="154"/>
      <c r="G47" s="159"/>
    </row>
    <row r="48" ht="125" customHeight="1" spans="1:7">
      <c r="A48" s="148">
        <v>41</v>
      </c>
      <c r="B48" s="162" t="s">
        <v>262</v>
      </c>
      <c r="C48" s="154">
        <f t="shared" si="3"/>
        <v>1025</v>
      </c>
      <c r="D48" s="154">
        <v>1025</v>
      </c>
      <c r="E48" s="155" t="s">
        <v>635</v>
      </c>
      <c r="F48" s="154"/>
      <c r="G48" s="155"/>
    </row>
    <row r="49" ht="49" customHeight="1" spans="1:7">
      <c r="A49" s="152">
        <v>42</v>
      </c>
      <c r="B49" s="156" t="s">
        <v>264</v>
      </c>
      <c r="C49" s="154">
        <f t="shared" si="3"/>
        <v>65</v>
      </c>
      <c r="D49" s="154">
        <v>65</v>
      </c>
      <c r="E49" s="155" t="s">
        <v>636</v>
      </c>
      <c r="F49" s="154"/>
      <c r="G49" s="159"/>
    </row>
    <row r="50" ht="76" customHeight="1" spans="1:7">
      <c r="A50" s="148">
        <v>43</v>
      </c>
      <c r="B50" s="156" t="s">
        <v>266</v>
      </c>
      <c r="C50" s="154">
        <f t="shared" si="3"/>
        <v>120</v>
      </c>
      <c r="D50" s="154">
        <v>120</v>
      </c>
      <c r="E50" s="155" t="s">
        <v>637</v>
      </c>
      <c r="F50" s="154"/>
      <c r="G50" s="159"/>
    </row>
    <row r="51" ht="110" customHeight="1" spans="1:7">
      <c r="A51" s="148">
        <v>44</v>
      </c>
      <c r="B51" s="156" t="s">
        <v>120</v>
      </c>
      <c r="C51" s="154">
        <f t="shared" si="3"/>
        <v>50</v>
      </c>
      <c r="D51" s="154">
        <v>50</v>
      </c>
      <c r="E51" s="157" t="s">
        <v>638</v>
      </c>
      <c r="F51" s="154"/>
      <c r="G51" s="159"/>
    </row>
    <row r="52" ht="91" customHeight="1" spans="1:7">
      <c r="A52" s="148">
        <v>45</v>
      </c>
      <c r="B52" s="156" t="s">
        <v>322</v>
      </c>
      <c r="C52" s="154">
        <f t="shared" si="3"/>
        <v>1100</v>
      </c>
      <c r="D52" s="154">
        <v>380</v>
      </c>
      <c r="E52" s="155" t="s">
        <v>639</v>
      </c>
      <c r="F52" s="154">
        <v>720</v>
      </c>
      <c r="G52" s="155" t="s">
        <v>640</v>
      </c>
    </row>
    <row r="53" ht="48" customHeight="1" spans="1:7">
      <c r="A53" s="152">
        <v>46</v>
      </c>
      <c r="B53" s="156" t="s">
        <v>324</v>
      </c>
      <c r="C53" s="154">
        <f t="shared" si="3"/>
        <v>25</v>
      </c>
      <c r="D53" s="154">
        <v>25</v>
      </c>
      <c r="E53" s="155" t="s">
        <v>641</v>
      </c>
      <c r="F53" s="154"/>
      <c r="G53" s="159"/>
    </row>
    <row r="54" ht="42" customHeight="1" spans="1:7">
      <c r="A54" s="148">
        <v>47</v>
      </c>
      <c r="B54" s="156" t="s">
        <v>326</v>
      </c>
      <c r="C54" s="154">
        <f t="shared" si="3"/>
        <v>124</v>
      </c>
      <c r="D54" s="154">
        <v>124</v>
      </c>
      <c r="E54" s="155" t="s">
        <v>642</v>
      </c>
      <c r="F54" s="154"/>
      <c r="G54" s="159"/>
    </row>
    <row r="55" ht="43" customHeight="1" spans="1:7">
      <c r="A55" s="148">
        <v>48</v>
      </c>
      <c r="B55" s="156" t="s">
        <v>350</v>
      </c>
      <c r="C55" s="154">
        <f t="shared" si="3"/>
        <v>1500</v>
      </c>
      <c r="D55" s="154"/>
      <c r="E55" s="163"/>
      <c r="F55" s="154">
        <v>1500</v>
      </c>
      <c r="G55" s="163" t="s">
        <v>643</v>
      </c>
    </row>
    <row r="56" ht="48" customHeight="1" spans="1:7">
      <c r="A56" s="148">
        <v>49</v>
      </c>
      <c r="B56" s="156" t="s">
        <v>644</v>
      </c>
      <c r="C56" s="154">
        <f t="shared" si="3"/>
        <v>150</v>
      </c>
      <c r="D56" s="154">
        <v>150</v>
      </c>
      <c r="E56" s="155" t="s">
        <v>645</v>
      </c>
      <c r="F56" s="154"/>
      <c r="G56" s="155"/>
    </row>
    <row r="57" ht="79" customHeight="1" spans="1:7">
      <c r="A57" s="152">
        <v>50</v>
      </c>
      <c r="B57" s="156" t="s">
        <v>143</v>
      </c>
      <c r="C57" s="154">
        <f t="shared" si="3"/>
        <v>1215</v>
      </c>
      <c r="D57" s="154">
        <v>315</v>
      </c>
      <c r="E57" s="155" t="s">
        <v>646</v>
      </c>
      <c r="F57" s="154">
        <v>900</v>
      </c>
      <c r="G57" s="155" t="s">
        <v>647</v>
      </c>
    </row>
    <row r="58" ht="49" customHeight="1" spans="1:7">
      <c r="A58" s="148">
        <v>51</v>
      </c>
      <c r="B58" s="156" t="s">
        <v>648</v>
      </c>
      <c r="C58" s="154">
        <f t="shared" si="3"/>
        <v>47</v>
      </c>
      <c r="D58" s="154">
        <v>27</v>
      </c>
      <c r="E58" s="155" t="s">
        <v>649</v>
      </c>
      <c r="F58" s="154">
        <v>20</v>
      </c>
      <c r="G58" s="164" t="s">
        <v>650</v>
      </c>
    </row>
    <row r="59" ht="47" customHeight="1" spans="1:7">
      <c r="A59" s="148">
        <v>52</v>
      </c>
      <c r="B59" s="156" t="s">
        <v>651</v>
      </c>
      <c r="C59" s="154">
        <f t="shared" si="3"/>
        <v>60</v>
      </c>
      <c r="D59" s="154">
        <v>60</v>
      </c>
      <c r="E59" s="155" t="s">
        <v>652</v>
      </c>
      <c r="F59" s="154"/>
      <c r="G59" s="164"/>
    </row>
    <row r="60" ht="53" customHeight="1" spans="1:7">
      <c r="A60" s="148">
        <v>53</v>
      </c>
      <c r="B60" s="156" t="s">
        <v>449</v>
      </c>
      <c r="C60" s="154">
        <f t="shared" si="3"/>
        <v>45</v>
      </c>
      <c r="D60" s="154">
        <v>45</v>
      </c>
      <c r="E60" s="155" t="s">
        <v>653</v>
      </c>
      <c r="F60" s="154"/>
      <c r="G60" s="164"/>
    </row>
    <row r="61" ht="73" customHeight="1" spans="1:7">
      <c r="A61" s="152">
        <v>54</v>
      </c>
      <c r="B61" s="165" t="s">
        <v>298</v>
      </c>
      <c r="C61" s="154">
        <f t="shared" si="3"/>
        <v>880</v>
      </c>
      <c r="D61" s="154">
        <v>280</v>
      </c>
      <c r="E61" s="166" t="s">
        <v>654</v>
      </c>
      <c r="F61" s="154">
        <v>600</v>
      </c>
      <c r="G61" s="157" t="s">
        <v>655</v>
      </c>
    </row>
    <row r="62" ht="60" customHeight="1" spans="1:7">
      <c r="A62" s="148">
        <v>55</v>
      </c>
      <c r="B62" s="165" t="s">
        <v>656</v>
      </c>
      <c r="C62" s="154">
        <f t="shared" si="3"/>
        <v>735</v>
      </c>
      <c r="D62" s="154">
        <v>735</v>
      </c>
      <c r="E62" s="166" t="s">
        <v>657</v>
      </c>
      <c r="F62" s="154">
        <v>0</v>
      </c>
      <c r="G62" s="157"/>
    </row>
    <row r="63" ht="78" customHeight="1" spans="1:7">
      <c r="A63" s="148">
        <v>56</v>
      </c>
      <c r="B63" s="165" t="s">
        <v>491</v>
      </c>
      <c r="C63" s="154">
        <f t="shared" si="3"/>
        <v>56088</v>
      </c>
      <c r="D63" s="154"/>
      <c r="E63" s="166"/>
      <c r="F63" s="154">
        <v>56088</v>
      </c>
      <c r="G63" s="157" t="s">
        <v>658</v>
      </c>
    </row>
    <row r="64" ht="33" customHeight="1" spans="1:7">
      <c r="A64" s="148">
        <v>57</v>
      </c>
      <c r="B64" s="153" t="s">
        <v>492</v>
      </c>
      <c r="C64" s="154">
        <f t="shared" si="3"/>
        <v>1789</v>
      </c>
      <c r="D64" s="154">
        <f>SUM(D65:D66)</f>
        <v>1750</v>
      </c>
      <c r="E64" s="155"/>
      <c r="F64" s="154">
        <f>SUM(F65:F66)</f>
        <v>39</v>
      </c>
      <c r="G64" s="159"/>
    </row>
    <row r="65" ht="76" customHeight="1" spans="1:7">
      <c r="A65" s="152">
        <v>58</v>
      </c>
      <c r="B65" s="156" t="s">
        <v>141</v>
      </c>
      <c r="C65" s="154">
        <f t="shared" si="3"/>
        <v>1750</v>
      </c>
      <c r="D65" s="154">
        <v>1750</v>
      </c>
      <c r="E65" s="157" t="s">
        <v>659</v>
      </c>
      <c r="F65" s="158"/>
      <c r="G65" s="159"/>
    </row>
    <row r="66" ht="47" customHeight="1" spans="1:7">
      <c r="A66" s="148">
        <v>59</v>
      </c>
      <c r="B66" s="156" t="s">
        <v>493</v>
      </c>
      <c r="C66" s="154">
        <f t="shared" si="3"/>
        <v>39</v>
      </c>
      <c r="D66" s="154"/>
      <c r="E66" s="159"/>
      <c r="F66" s="158">
        <v>39</v>
      </c>
      <c r="G66" s="159" t="s">
        <v>660</v>
      </c>
    </row>
    <row r="67" ht="33" customHeight="1" spans="1:7">
      <c r="A67" s="148">
        <v>60</v>
      </c>
      <c r="B67" s="153" t="s">
        <v>494</v>
      </c>
      <c r="C67" s="154">
        <f>SUM(C68:C74)</f>
        <v>24986</v>
      </c>
      <c r="D67" s="154">
        <f>SUM(D68:D74)</f>
        <v>9953</v>
      </c>
      <c r="E67" s="155"/>
      <c r="F67" s="154">
        <f>SUM(F68:F74)</f>
        <v>15033</v>
      </c>
      <c r="G67" s="155"/>
    </row>
    <row r="68" ht="94" customHeight="1" spans="1:7">
      <c r="A68" s="148">
        <v>61</v>
      </c>
      <c r="B68" s="156" t="s">
        <v>177</v>
      </c>
      <c r="C68" s="154">
        <f t="shared" ref="C68:C72" si="4">D68+F68</f>
        <v>233</v>
      </c>
      <c r="D68" s="154">
        <v>233</v>
      </c>
      <c r="E68" s="159" t="s">
        <v>661</v>
      </c>
      <c r="F68" s="158"/>
      <c r="G68" s="159"/>
    </row>
    <row r="69" ht="49" customHeight="1" spans="1:7">
      <c r="A69" s="152">
        <v>62</v>
      </c>
      <c r="B69" s="156" t="s">
        <v>179</v>
      </c>
      <c r="C69" s="154">
        <f t="shared" si="4"/>
        <v>238</v>
      </c>
      <c r="D69" s="154">
        <v>238</v>
      </c>
      <c r="E69" s="159" t="s">
        <v>662</v>
      </c>
      <c r="F69" s="158"/>
      <c r="G69" s="159"/>
    </row>
    <row r="70" ht="50" customHeight="1" spans="1:7">
      <c r="A70" s="148">
        <v>63</v>
      </c>
      <c r="B70" s="156" t="s">
        <v>181</v>
      </c>
      <c r="C70" s="154">
        <f t="shared" si="4"/>
        <v>60</v>
      </c>
      <c r="D70" s="154">
        <v>60</v>
      </c>
      <c r="E70" s="159" t="s">
        <v>663</v>
      </c>
      <c r="F70" s="158"/>
      <c r="G70" s="159"/>
    </row>
    <row r="71" ht="130" customHeight="1" spans="1:7">
      <c r="A71" s="148">
        <v>64</v>
      </c>
      <c r="B71" s="162" t="s">
        <v>185</v>
      </c>
      <c r="C71" s="154">
        <f t="shared" si="4"/>
        <v>10250</v>
      </c>
      <c r="D71" s="154">
        <v>9250</v>
      </c>
      <c r="E71" s="159" t="s">
        <v>664</v>
      </c>
      <c r="F71" s="154">
        <v>1000</v>
      </c>
      <c r="G71" s="159" t="s">
        <v>665</v>
      </c>
    </row>
    <row r="72" ht="51" customHeight="1" spans="1:7">
      <c r="A72" s="148">
        <v>65</v>
      </c>
      <c r="B72" s="156" t="s">
        <v>187</v>
      </c>
      <c r="C72" s="154">
        <f t="shared" si="4"/>
        <v>115</v>
      </c>
      <c r="D72" s="154">
        <v>115</v>
      </c>
      <c r="E72" s="159" t="s">
        <v>666</v>
      </c>
      <c r="F72" s="158"/>
      <c r="G72" s="159"/>
    </row>
    <row r="73" ht="66" customHeight="1" spans="1:7">
      <c r="A73" s="152">
        <v>66</v>
      </c>
      <c r="B73" s="156" t="s">
        <v>278</v>
      </c>
      <c r="C73" s="154">
        <f t="shared" ref="C73:C81" si="5">D73+F73</f>
        <v>4007</v>
      </c>
      <c r="D73" s="154">
        <f>22+10+5+20</f>
        <v>57</v>
      </c>
      <c r="E73" s="159" t="s">
        <v>667</v>
      </c>
      <c r="F73" s="158">
        <v>3950</v>
      </c>
      <c r="G73" s="159" t="s">
        <v>668</v>
      </c>
    </row>
    <row r="74" ht="72" customHeight="1" spans="1:7">
      <c r="A74" s="148">
        <v>67</v>
      </c>
      <c r="B74" s="162" t="s">
        <v>495</v>
      </c>
      <c r="C74" s="154">
        <f t="shared" si="5"/>
        <v>10083</v>
      </c>
      <c r="D74" s="154"/>
      <c r="E74" s="159"/>
      <c r="F74" s="158">
        <v>10083</v>
      </c>
      <c r="G74" s="159" t="s">
        <v>669</v>
      </c>
    </row>
    <row r="75" ht="41" customHeight="1" spans="1:7">
      <c r="A75" s="148">
        <v>68</v>
      </c>
      <c r="B75" s="153" t="s">
        <v>496</v>
      </c>
      <c r="C75" s="154">
        <f t="shared" si="5"/>
        <v>54798</v>
      </c>
      <c r="D75" s="154">
        <f>SUM(D76:D82)</f>
        <v>6178</v>
      </c>
      <c r="E75" s="155"/>
      <c r="F75" s="154">
        <f>SUM(F76:F82)</f>
        <v>48620</v>
      </c>
      <c r="G75" s="155"/>
    </row>
    <row r="76" ht="70" customHeight="1" spans="1:7">
      <c r="A76" s="148">
        <v>69</v>
      </c>
      <c r="B76" s="156" t="s">
        <v>198</v>
      </c>
      <c r="C76" s="154">
        <f t="shared" si="5"/>
        <v>1620</v>
      </c>
      <c r="D76" s="154">
        <v>1620</v>
      </c>
      <c r="E76" s="159" t="s">
        <v>670</v>
      </c>
      <c r="F76" s="154"/>
      <c r="G76" s="159"/>
    </row>
    <row r="77" ht="106" customHeight="1" spans="1:7">
      <c r="A77" s="152">
        <v>70</v>
      </c>
      <c r="B77" s="156" t="s">
        <v>226</v>
      </c>
      <c r="C77" s="154">
        <f t="shared" si="5"/>
        <v>2080</v>
      </c>
      <c r="D77" s="154">
        <v>860</v>
      </c>
      <c r="E77" s="159" t="s">
        <v>671</v>
      </c>
      <c r="F77" s="154">
        <v>1220</v>
      </c>
      <c r="G77" s="155" t="s">
        <v>672</v>
      </c>
    </row>
    <row r="78" ht="47" customHeight="1" spans="1:7">
      <c r="A78" s="148">
        <v>71</v>
      </c>
      <c r="B78" s="156" t="s">
        <v>228</v>
      </c>
      <c r="C78" s="154">
        <f t="shared" si="5"/>
        <v>300</v>
      </c>
      <c r="D78" s="154">
        <v>300</v>
      </c>
      <c r="E78" s="159" t="s">
        <v>673</v>
      </c>
      <c r="F78" s="154"/>
      <c r="G78" s="159"/>
    </row>
    <row r="79" ht="45" customHeight="1" spans="1:7">
      <c r="A79" s="148">
        <v>72</v>
      </c>
      <c r="B79" s="156" t="s">
        <v>232</v>
      </c>
      <c r="C79" s="154">
        <f t="shared" si="5"/>
        <v>350</v>
      </c>
      <c r="D79" s="154">
        <v>350</v>
      </c>
      <c r="E79" s="159" t="s">
        <v>674</v>
      </c>
      <c r="F79" s="154"/>
      <c r="G79" s="159"/>
    </row>
    <row r="80" ht="116" customHeight="1" spans="1:7">
      <c r="A80" s="148">
        <v>73</v>
      </c>
      <c r="B80" s="156" t="s">
        <v>242</v>
      </c>
      <c r="C80" s="154">
        <f t="shared" si="5"/>
        <v>3048</v>
      </c>
      <c r="D80" s="154">
        <v>3048</v>
      </c>
      <c r="E80" s="159" t="s">
        <v>675</v>
      </c>
      <c r="F80" s="154"/>
      <c r="G80" s="159"/>
    </row>
    <row r="81" ht="54" customHeight="1" spans="1:7">
      <c r="A81" s="152">
        <v>74</v>
      </c>
      <c r="B81" s="156" t="s">
        <v>417</v>
      </c>
      <c r="C81" s="154">
        <v>250</v>
      </c>
      <c r="D81" s="154"/>
      <c r="E81" s="159"/>
      <c r="F81" s="154">
        <v>250</v>
      </c>
      <c r="G81" s="159" t="s">
        <v>676</v>
      </c>
    </row>
    <row r="82" ht="93" customHeight="1" spans="1:7">
      <c r="A82" s="148">
        <v>75</v>
      </c>
      <c r="B82" s="156" t="s">
        <v>498</v>
      </c>
      <c r="C82" s="154">
        <f>D82+F82</f>
        <v>47150</v>
      </c>
      <c r="D82" s="154"/>
      <c r="E82" s="159"/>
      <c r="F82" s="154">
        <v>47150</v>
      </c>
      <c r="G82" s="159" t="s">
        <v>677</v>
      </c>
    </row>
    <row r="83" ht="40" customHeight="1" spans="1:7">
      <c r="A83" s="148">
        <v>76</v>
      </c>
      <c r="B83" s="153" t="s">
        <v>499</v>
      </c>
      <c r="C83" s="154">
        <f>D83+F83</f>
        <v>31991</v>
      </c>
      <c r="D83" s="154">
        <f>SUM(D84:D91)</f>
        <v>766</v>
      </c>
      <c r="E83" s="155"/>
      <c r="F83" s="154">
        <f>SUM(F84:F91)</f>
        <v>31225</v>
      </c>
      <c r="G83" s="155"/>
    </row>
    <row r="84" ht="42" customHeight="1" spans="1:7">
      <c r="A84" s="148">
        <v>77</v>
      </c>
      <c r="B84" s="156" t="s">
        <v>103</v>
      </c>
      <c r="C84" s="154">
        <v>50</v>
      </c>
      <c r="D84" s="154"/>
      <c r="E84" s="155"/>
      <c r="F84" s="154">
        <v>50</v>
      </c>
      <c r="G84" s="155" t="s">
        <v>678</v>
      </c>
    </row>
    <row r="85" ht="42" customHeight="1" spans="1:7">
      <c r="A85" s="152">
        <v>78</v>
      </c>
      <c r="B85" s="156" t="s">
        <v>99</v>
      </c>
      <c r="C85" s="154">
        <v>6000</v>
      </c>
      <c r="D85" s="154"/>
      <c r="E85" s="155"/>
      <c r="F85" s="154">
        <v>6000</v>
      </c>
      <c r="G85" s="155" t="s">
        <v>679</v>
      </c>
    </row>
    <row r="86" ht="39" customHeight="1" spans="1:7">
      <c r="A86" s="148">
        <v>79</v>
      </c>
      <c r="B86" s="156" t="s">
        <v>270</v>
      </c>
      <c r="C86" s="154">
        <f t="shared" ref="C86:C143" si="6">D86+F86</f>
        <v>13000</v>
      </c>
      <c r="D86" s="154"/>
      <c r="E86" s="159"/>
      <c r="F86" s="158">
        <v>13000</v>
      </c>
      <c r="G86" s="159" t="s">
        <v>680</v>
      </c>
    </row>
    <row r="87" ht="43" customHeight="1" spans="1:7">
      <c r="A87" s="148">
        <v>80</v>
      </c>
      <c r="B87" s="156" t="s">
        <v>220</v>
      </c>
      <c r="C87" s="154">
        <f t="shared" si="6"/>
        <v>1650</v>
      </c>
      <c r="D87" s="154">
        <v>650</v>
      </c>
      <c r="E87" s="159" t="s">
        <v>681</v>
      </c>
      <c r="F87" s="158">
        <v>1000</v>
      </c>
      <c r="G87" s="159" t="s">
        <v>682</v>
      </c>
    </row>
    <row r="88" ht="40" customHeight="1" spans="1:7">
      <c r="A88" s="148">
        <v>81</v>
      </c>
      <c r="B88" s="156" t="s">
        <v>250</v>
      </c>
      <c r="C88" s="154">
        <f t="shared" si="6"/>
        <v>35</v>
      </c>
      <c r="D88" s="154">
        <v>35</v>
      </c>
      <c r="E88" s="159" t="s">
        <v>683</v>
      </c>
      <c r="F88" s="158"/>
      <c r="G88" s="159"/>
    </row>
    <row r="89" ht="43" customHeight="1" spans="1:7">
      <c r="A89" s="152">
        <v>82</v>
      </c>
      <c r="B89" s="156" t="s">
        <v>224</v>
      </c>
      <c r="C89" s="154">
        <f t="shared" si="6"/>
        <v>30</v>
      </c>
      <c r="D89" s="154">
        <v>30</v>
      </c>
      <c r="E89" s="159" t="s">
        <v>684</v>
      </c>
      <c r="F89" s="158"/>
      <c r="G89" s="159"/>
    </row>
    <row r="90" ht="58" customHeight="1" spans="1:7">
      <c r="A90" s="148">
        <v>83</v>
      </c>
      <c r="B90" s="162" t="s">
        <v>126</v>
      </c>
      <c r="C90" s="154">
        <f t="shared" si="6"/>
        <v>51</v>
      </c>
      <c r="D90" s="154">
        <v>51</v>
      </c>
      <c r="E90" s="159" t="s">
        <v>685</v>
      </c>
      <c r="F90" s="158"/>
      <c r="G90" s="159"/>
    </row>
    <row r="91" ht="58" customHeight="1" spans="1:7">
      <c r="A91" s="148">
        <v>84</v>
      </c>
      <c r="B91" s="162" t="s">
        <v>500</v>
      </c>
      <c r="C91" s="154">
        <f t="shared" si="6"/>
        <v>11175</v>
      </c>
      <c r="D91" s="154"/>
      <c r="E91" s="159"/>
      <c r="F91" s="158">
        <v>11175</v>
      </c>
      <c r="G91" s="159" t="s">
        <v>686</v>
      </c>
    </row>
    <row r="92" ht="53" customHeight="1" spans="1:7">
      <c r="A92" s="148">
        <v>85</v>
      </c>
      <c r="B92" s="153" t="s">
        <v>501</v>
      </c>
      <c r="C92" s="154">
        <f t="shared" si="6"/>
        <v>22737</v>
      </c>
      <c r="D92" s="154">
        <f>SUM(D93:D104)</f>
        <v>3149</v>
      </c>
      <c r="E92" s="155"/>
      <c r="F92" s="154">
        <f>SUM(F93:F104)</f>
        <v>19588</v>
      </c>
      <c r="G92" s="155"/>
    </row>
    <row r="93" ht="99" customHeight="1" spans="1:7">
      <c r="A93" s="152">
        <v>86</v>
      </c>
      <c r="B93" s="156" t="s">
        <v>97</v>
      </c>
      <c r="C93" s="154">
        <f t="shared" si="6"/>
        <v>3080</v>
      </c>
      <c r="D93" s="154">
        <v>1230</v>
      </c>
      <c r="E93" s="159" t="s">
        <v>687</v>
      </c>
      <c r="F93" s="158">
        <v>1850</v>
      </c>
      <c r="G93" s="159" t="s">
        <v>688</v>
      </c>
    </row>
    <row r="94" ht="242" customHeight="1" spans="1:7">
      <c r="A94" s="148">
        <v>87</v>
      </c>
      <c r="B94" s="156" t="s">
        <v>689</v>
      </c>
      <c r="C94" s="154">
        <f t="shared" si="6"/>
        <v>2613</v>
      </c>
      <c r="D94" s="154">
        <v>1213</v>
      </c>
      <c r="E94" s="159" t="s">
        <v>690</v>
      </c>
      <c r="F94" s="158">
        <v>1400</v>
      </c>
      <c r="G94" s="159" t="s">
        <v>691</v>
      </c>
    </row>
    <row r="95" ht="55" customHeight="1" spans="1:7">
      <c r="A95" s="148">
        <v>88</v>
      </c>
      <c r="B95" s="156" t="s">
        <v>202</v>
      </c>
      <c r="C95" s="154">
        <f t="shared" si="6"/>
        <v>70</v>
      </c>
      <c r="D95" s="154">
        <v>70</v>
      </c>
      <c r="E95" s="159" t="s">
        <v>692</v>
      </c>
      <c r="F95" s="158"/>
      <c r="G95" s="159"/>
    </row>
    <row r="96" ht="50" customHeight="1" spans="1:7">
      <c r="A96" s="148">
        <v>89</v>
      </c>
      <c r="B96" s="156" t="s">
        <v>204</v>
      </c>
      <c r="C96" s="154">
        <f t="shared" si="6"/>
        <v>20</v>
      </c>
      <c r="D96" s="154">
        <v>20</v>
      </c>
      <c r="E96" s="159" t="s">
        <v>693</v>
      </c>
      <c r="F96" s="158"/>
      <c r="G96" s="159"/>
    </row>
    <row r="97" ht="43" customHeight="1" spans="1:7">
      <c r="A97" s="152">
        <v>90</v>
      </c>
      <c r="B97" s="156" t="s">
        <v>210</v>
      </c>
      <c r="C97" s="154">
        <f t="shared" si="6"/>
        <v>20</v>
      </c>
      <c r="D97" s="154">
        <v>20</v>
      </c>
      <c r="E97" s="159" t="s">
        <v>694</v>
      </c>
      <c r="F97" s="158"/>
      <c r="G97" s="159"/>
    </row>
    <row r="98" ht="44" customHeight="1" spans="1:7">
      <c r="A98" s="148">
        <v>91</v>
      </c>
      <c r="B98" s="156" t="s">
        <v>206</v>
      </c>
      <c r="C98" s="154">
        <f t="shared" si="6"/>
        <v>20</v>
      </c>
      <c r="D98" s="154">
        <v>20</v>
      </c>
      <c r="E98" s="159" t="s">
        <v>695</v>
      </c>
      <c r="F98" s="158"/>
      <c r="G98" s="159"/>
    </row>
    <row r="99" ht="52" customHeight="1" spans="1:7">
      <c r="A99" s="148">
        <v>92</v>
      </c>
      <c r="B99" s="156" t="s">
        <v>208</v>
      </c>
      <c r="C99" s="154">
        <f t="shared" si="6"/>
        <v>220</v>
      </c>
      <c r="D99" s="154">
        <v>220</v>
      </c>
      <c r="E99" s="159" t="s">
        <v>696</v>
      </c>
      <c r="F99" s="158"/>
      <c r="G99" s="159"/>
    </row>
    <row r="100" ht="50" customHeight="1" spans="1:7">
      <c r="A100" s="148">
        <v>93</v>
      </c>
      <c r="B100" s="156" t="s">
        <v>697</v>
      </c>
      <c r="C100" s="154">
        <f t="shared" si="6"/>
        <v>14</v>
      </c>
      <c r="D100" s="154">
        <v>14</v>
      </c>
      <c r="E100" s="159" t="s">
        <v>698</v>
      </c>
      <c r="F100" s="158"/>
      <c r="G100" s="159"/>
    </row>
    <row r="101" ht="55" customHeight="1" spans="1:7">
      <c r="A101" s="152">
        <v>94</v>
      </c>
      <c r="B101" s="156" t="s">
        <v>212</v>
      </c>
      <c r="C101" s="154">
        <f t="shared" si="6"/>
        <v>220</v>
      </c>
      <c r="D101" s="154">
        <v>220</v>
      </c>
      <c r="E101" s="159" t="s">
        <v>699</v>
      </c>
      <c r="F101" s="158"/>
      <c r="G101" s="159"/>
    </row>
    <row r="102" ht="42" customHeight="1" spans="1:7">
      <c r="A102" s="148">
        <v>95</v>
      </c>
      <c r="B102" s="156" t="s">
        <v>252</v>
      </c>
      <c r="C102" s="154">
        <f t="shared" si="6"/>
        <v>50</v>
      </c>
      <c r="D102" s="154">
        <v>50</v>
      </c>
      <c r="E102" s="159" t="s">
        <v>700</v>
      </c>
      <c r="F102" s="158"/>
      <c r="G102" s="159"/>
    </row>
    <row r="103" ht="76" customHeight="1" spans="1:7">
      <c r="A103" s="148">
        <v>96</v>
      </c>
      <c r="B103" s="162" t="s">
        <v>122</v>
      </c>
      <c r="C103" s="154">
        <f t="shared" si="6"/>
        <v>72</v>
      </c>
      <c r="D103" s="154">
        <v>72</v>
      </c>
      <c r="E103" s="159" t="s">
        <v>701</v>
      </c>
      <c r="F103" s="158"/>
      <c r="G103" s="159"/>
    </row>
    <row r="104" ht="58" customHeight="1" spans="1:7">
      <c r="A104" s="148">
        <v>97</v>
      </c>
      <c r="B104" s="162" t="s">
        <v>502</v>
      </c>
      <c r="C104" s="154">
        <f t="shared" si="6"/>
        <v>16338</v>
      </c>
      <c r="D104" s="154"/>
      <c r="E104" s="159"/>
      <c r="F104" s="158">
        <v>16338</v>
      </c>
      <c r="G104" s="159" t="s">
        <v>702</v>
      </c>
    </row>
    <row r="105" ht="44" customHeight="1" spans="1:7">
      <c r="A105" s="152">
        <v>98</v>
      </c>
      <c r="B105" s="153" t="s">
        <v>503</v>
      </c>
      <c r="C105" s="154">
        <f t="shared" si="6"/>
        <v>22948</v>
      </c>
      <c r="D105" s="154">
        <f>SUM(D106:D118)</f>
        <v>2566</v>
      </c>
      <c r="E105" s="155"/>
      <c r="F105" s="154">
        <f>SUM(F106:F118)</f>
        <v>20382</v>
      </c>
      <c r="G105" s="155"/>
    </row>
    <row r="106" ht="70" customHeight="1" spans="1:7">
      <c r="A106" s="148">
        <v>99</v>
      </c>
      <c r="B106" s="156" t="s">
        <v>419</v>
      </c>
      <c r="C106" s="154">
        <f t="shared" si="6"/>
        <v>40</v>
      </c>
      <c r="D106" s="154">
        <v>40</v>
      </c>
      <c r="E106" s="155" t="s">
        <v>703</v>
      </c>
      <c r="F106" s="154"/>
      <c r="G106" s="164"/>
    </row>
    <row r="107" ht="55" customHeight="1" spans="1:7">
      <c r="A107" s="148">
        <v>100</v>
      </c>
      <c r="B107" s="156" t="s">
        <v>704</v>
      </c>
      <c r="C107" s="154">
        <f t="shared" si="6"/>
        <v>165</v>
      </c>
      <c r="D107" s="154"/>
      <c r="E107" s="155"/>
      <c r="F107" s="154">
        <v>165</v>
      </c>
      <c r="G107" s="164" t="s">
        <v>705</v>
      </c>
    </row>
    <row r="108" ht="107" customHeight="1" spans="1:7">
      <c r="A108" s="148">
        <v>101</v>
      </c>
      <c r="B108" s="156" t="s">
        <v>397</v>
      </c>
      <c r="C108" s="154">
        <f t="shared" si="6"/>
        <v>295</v>
      </c>
      <c r="D108" s="154">
        <v>275</v>
      </c>
      <c r="E108" s="155" t="s">
        <v>706</v>
      </c>
      <c r="F108" s="154">
        <v>20</v>
      </c>
      <c r="G108" s="164" t="s">
        <v>707</v>
      </c>
    </row>
    <row r="109" ht="55" customHeight="1" spans="1:7">
      <c r="A109" s="152">
        <v>102</v>
      </c>
      <c r="B109" s="156" t="s">
        <v>399</v>
      </c>
      <c r="C109" s="154">
        <f t="shared" si="6"/>
        <v>93</v>
      </c>
      <c r="D109" s="154">
        <v>93</v>
      </c>
      <c r="E109" s="159" t="s">
        <v>708</v>
      </c>
      <c r="F109" s="154"/>
      <c r="G109" s="164"/>
    </row>
    <row r="110" ht="41" customHeight="1" spans="1:7">
      <c r="A110" s="148">
        <v>103</v>
      </c>
      <c r="B110" s="156" t="s">
        <v>401</v>
      </c>
      <c r="C110" s="154">
        <f t="shared" si="6"/>
        <v>200</v>
      </c>
      <c r="D110" s="154">
        <v>200</v>
      </c>
      <c r="E110" s="159" t="s">
        <v>709</v>
      </c>
      <c r="F110" s="154"/>
      <c r="G110" s="164"/>
    </row>
    <row r="111" ht="71" customHeight="1" spans="1:7">
      <c r="A111" s="148">
        <v>104</v>
      </c>
      <c r="B111" s="156" t="s">
        <v>403</v>
      </c>
      <c r="C111" s="154">
        <f t="shared" si="6"/>
        <v>240</v>
      </c>
      <c r="D111" s="154">
        <v>230</v>
      </c>
      <c r="E111" s="155" t="s">
        <v>710</v>
      </c>
      <c r="F111" s="154">
        <v>10</v>
      </c>
      <c r="G111" s="164" t="s">
        <v>711</v>
      </c>
    </row>
    <row r="112" ht="55" customHeight="1" spans="1:7">
      <c r="A112" s="148">
        <v>105</v>
      </c>
      <c r="B112" s="156" t="s">
        <v>415</v>
      </c>
      <c r="C112" s="154">
        <f t="shared" si="6"/>
        <v>470</v>
      </c>
      <c r="D112" s="154">
        <v>470</v>
      </c>
      <c r="E112" s="155" t="s">
        <v>712</v>
      </c>
      <c r="F112" s="154"/>
      <c r="G112" s="164"/>
    </row>
    <row r="113" ht="47" customHeight="1" spans="1:7">
      <c r="A113" s="152">
        <v>106</v>
      </c>
      <c r="B113" s="156" t="s">
        <v>413</v>
      </c>
      <c r="C113" s="154">
        <f t="shared" si="6"/>
        <v>30</v>
      </c>
      <c r="D113" s="154">
        <v>30</v>
      </c>
      <c r="E113" s="155" t="s">
        <v>713</v>
      </c>
      <c r="F113" s="154"/>
      <c r="G113" s="164"/>
    </row>
    <row r="114" ht="75" customHeight="1" spans="1:7">
      <c r="A114" s="148">
        <v>107</v>
      </c>
      <c r="B114" s="156" t="s">
        <v>411</v>
      </c>
      <c r="C114" s="154">
        <f t="shared" si="6"/>
        <v>880</v>
      </c>
      <c r="D114" s="154">
        <v>760</v>
      </c>
      <c r="E114" s="155" t="s">
        <v>714</v>
      </c>
      <c r="F114" s="154">
        <v>120</v>
      </c>
      <c r="G114" s="164" t="s">
        <v>715</v>
      </c>
    </row>
    <row r="115" ht="47" customHeight="1" spans="1:7">
      <c r="A115" s="148">
        <v>108</v>
      </c>
      <c r="B115" s="156" t="s">
        <v>716</v>
      </c>
      <c r="C115" s="154">
        <f t="shared" si="6"/>
        <v>270</v>
      </c>
      <c r="D115" s="154">
        <v>270</v>
      </c>
      <c r="E115" s="155" t="s">
        <v>717</v>
      </c>
      <c r="F115" s="154"/>
      <c r="G115" s="164"/>
    </row>
    <row r="116" ht="100" customHeight="1" spans="1:7">
      <c r="A116" s="148">
        <v>109</v>
      </c>
      <c r="B116" s="156" t="s">
        <v>256</v>
      </c>
      <c r="C116" s="154">
        <f t="shared" si="6"/>
        <v>726</v>
      </c>
      <c r="D116" s="154">
        <v>170</v>
      </c>
      <c r="E116" s="155" t="s">
        <v>718</v>
      </c>
      <c r="F116" s="154">
        <v>556</v>
      </c>
      <c r="G116" s="164" t="s">
        <v>719</v>
      </c>
    </row>
    <row r="117" ht="51" customHeight="1" spans="1:7">
      <c r="A117" s="152">
        <v>110</v>
      </c>
      <c r="B117" s="156" t="s">
        <v>258</v>
      </c>
      <c r="C117" s="154">
        <f t="shared" si="6"/>
        <v>28</v>
      </c>
      <c r="D117" s="154">
        <v>28</v>
      </c>
      <c r="E117" s="155" t="s">
        <v>720</v>
      </c>
      <c r="F117" s="154"/>
      <c r="G117" s="164"/>
    </row>
    <row r="118" ht="57" customHeight="1" spans="1:7">
      <c r="A118" s="148">
        <v>111</v>
      </c>
      <c r="B118" s="156" t="s">
        <v>504</v>
      </c>
      <c r="C118" s="154">
        <f t="shared" si="6"/>
        <v>19511</v>
      </c>
      <c r="D118" s="154"/>
      <c r="E118" s="155"/>
      <c r="F118" s="154">
        <v>19511</v>
      </c>
      <c r="G118" s="164" t="s">
        <v>721</v>
      </c>
    </row>
    <row r="119" ht="40" customHeight="1" spans="1:7">
      <c r="A119" s="148">
        <v>112</v>
      </c>
      <c r="B119" s="153" t="s">
        <v>505</v>
      </c>
      <c r="C119" s="154">
        <f t="shared" si="6"/>
        <v>28517</v>
      </c>
      <c r="D119" s="154">
        <f>SUM(D120:D128)</f>
        <v>1643</v>
      </c>
      <c r="E119" s="155"/>
      <c r="F119" s="154">
        <f>SUM(F120:F128)</f>
        <v>26874</v>
      </c>
      <c r="G119" s="155"/>
    </row>
    <row r="120" ht="98" customHeight="1" spans="1:7">
      <c r="A120" s="148">
        <v>113</v>
      </c>
      <c r="B120" s="156" t="s">
        <v>453</v>
      </c>
      <c r="C120" s="154">
        <f t="shared" si="6"/>
        <v>430</v>
      </c>
      <c r="D120" s="154">
        <v>430</v>
      </c>
      <c r="E120" s="155" t="s">
        <v>722</v>
      </c>
      <c r="F120" s="154">
        <v>0</v>
      </c>
      <c r="G120" s="164"/>
    </row>
    <row r="121" ht="184" customHeight="1" spans="1:7">
      <c r="A121" s="152">
        <v>114</v>
      </c>
      <c r="B121" s="156" t="s">
        <v>421</v>
      </c>
      <c r="C121" s="154">
        <f t="shared" si="6"/>
        <v>13723</v>
      </c>
      <c r="D121" s="154">
        <v>110</v>
      </c>
      <c r="E121" s="155" t="s">
        <v>723</v>
      </c>
      <c r="F121" s="154">
        <v>13613</v>
      </c>
      <c r="G121" s="164" t="s">
        <v>724</v>
      </c>
    </row>
    <row r="122" ht="55" customHeight="1" spans="1:7">
      <c r="A122" s="148">
        <v>115</v>
      </c>
      <c r="B122" s="156" t="s">
        <v>725</v>
      </c>
      <c r="C122" s="154">
        <f t="shared" si="6"/>
        <v>45</v>
      </c>
      <c r="D122" s="154">
        <v>45</v>
      </c>
      <c r="E122" s="155" t="s">
        <v>726</v>
      </c>
      <c r="F122" s="154"/>
      <c r="G122" s="164"/>
    </row>
    <row r="123" ht="40" customHeight="1" spans="1:7">
      <c r="A123" s="148">
        <v>116</v>
      </c>
      <c r="B123" s="156" t="s">
        <v>427</v>
      </c>
      <c r="C123" s="154">
        <f t="shared" si="6"/>
        <v>1000</v>
      </c>
      <c r="D123" s="154">
        <v>1000</v>
      </c>
      <c r="E123" s="155" t="s">
        <v>727</v>
      </c>
      <c r="F123" s="154"/>
      <c r="G123" s="164"/>
    </row>
    <row r="124" ht="53" customHeight="1" spans="1:7">
      <c r="A124" s="148">
        <v>117</v>
      </c>
      <c r="B124" s="156" t="s">
        <v>728</v>
      </c>
      <c r="C124" s="154">
        <f t="shared" si="6"/>
        <v>10</v>
      </c>
      <c r="D124" s="154">
        <v>10</v>
      </c>
      <c r="E124" s="159" t="s">
        <v>729</v>
      </c>
      <c r="F124" s="154"/>
      <c r="G124" s="164"/>
    </row>
    <row r="125" ht="40" customHeight="1" spans="1:7">
      <c r="A125" s="152">
        <v>118</v>
      </c>
      <c r="B125" s="156" t="s">
        <v>437</v>
      </c>
      <c r="C125" s="154">
        <f t="shared" si="6"/>
        <v>35</v>
      </c>
      <c r="D125" s="154">
        <v>35</v>
      </c>
      <c r="E125" s="155" t="s">
        <v>730</v>
      </c>
      <c r="F125" s="154"/>
      <c r="G125" s="164"/>
    </row>
    <row r="126" ht="49" customHeight="1" spans="1:7">
      <c r="A126" s="148">
        <v>119</v>
      </c>
      <c r="B126" s="156" t="s">
        <v>439</v>
      </c>
      <c r="C126" s="154">
        <f t="shared" si="6"/>
        <v>8</v>
      </c>
      <c r="D126" s="154">
        <v>8</v>
      </c>
      <c r="E126" s="159" t="s">
        <v>731</v>
      </c>
      <c r="F126" s="154"/>
      <c r="G126" s="164"/>
    </row>
    <row r="127" ht="41" customHeight="1" spans="1:7">
      <c r="A127" s="148">
        <v>120</v>
      </c>
      <c r="B127" s="156" t="s">
        <v>256</v>
      </c>
      <c r="C127" s="154">
        <f t="shared" si="6"/>
        <v>5</v>
      </c>
      <c r="D127" s="154">
        <v>5</v>
      </c>
      <c r="E127" s="155" t="s">
        <v>732</v>
      </c>
      <c r="F127" s="154"/>
      <c r="G127" s="164"/>
    </row>
    <row r="128" ht="64" customHeight="1" spans="1:7">
      <c r="A128" s="148">
        <v>121</v>
      </c>
      <c r="B128" s="156" t="s">
        <v>506</v>
      </c>
      <c r="C128" s="154">
        <f t="shared" si="6"/>
        <v>13261</v>
      </c>
      <c r="D128" s="154"/>
      <c r="E128" s="155"/>
      <c r="F128" s="154">
        <v>13261</v>
      </c>
      <c r="G128" s="164" t="s">
        <v>733</v>
      </c>
    </row>
    <row r="129" ht="41" customHeight="1" spans="1:7">
      <c r="A129" s="152">
        <v>122</v>
      </c>
      <c r="B129" s="153" t="s">
        <v>507</v>
      </c>
      <c r="C129" s="154">
        <f t="shared" si="6"/>
        <v>25803</v>
      </c>
      <c r="D129" s="154">
        <f>SUM(D130:D142)</f>
        <v>1821</v>
      </c>
      <c r="E129" s="155"/>
      <c r="F129" s="154">
        <f>SUM(F130:F142)</f>
        <v>23982</v>
      </c>
      <c r="G129" s="155"/>
    </row>
    <row r="130" ht="153" customHeight="1" spans="1:7">
      <c r="A130" s="148">
        <v>123</v>
      </c>
      <c r="B130" s="156" t="s">
        <v>300</v>
      </c>
      <c r="C130" s="154">
        <f t="shared" si="6"/>
        <v>1070</v>
      </c>
      <c r="D130" s="154">
        <v>1070</v>
      </c>
      <c r="E130" s="159" t="s">
        <v>734</v>
      </c>
      <c r="F130" s="158"/>
      <c r="G130" s="159"/>
    </row>
    <row r="131" ht="50" customHeight="1" spans="1:7">
      <c r="A131" s="148">
        <v>124</v>
      </c>
      <c r="B131" s="156" t="s">
        <v>304</v>
      </c>
      <c r="C131" s="154">
        <f t="shared" si="6"/>
        <v>120</v>
      </c>
      <c r="D131" s="154">
        <v>120</v>
      </c>
      <c r="E131" s="159" t="s">
        <v>735</v>
      </c>
      <c r="F131" s="158"/>
      <c r="G131" s="159"/>
    </row>
    <row r="132" ht="47" customHeight="1" spans="1:7">
      <c r="A132" s="148">
        <v>125</v>
      </c>
      <c r="B132" s="156" t="s">
        <v>306</v>
      </c>
      <c r="C132" s="154">
        <f t="shared" si="6"/>
        <v>140</v>
      </c>
      <c r="D132" s="154">
        <v>140</v>
      </c>
      <c r="E132" s="159" t="s">
        <v>736</v>
      </c>
      <c r="F132" s="158"/>
      <c r="G132" s="159"/>
    </row>
    <row r="133" ht="47" customHeight="1" spans="1:7">
      <c r="A133" s="152">
        <v>126</v>
      </c>
      <c r="B133" s="156" t="s">
        <v>307</v>
      </c>
      <c r="C133" s="154">
        <f t="shared" si="6"/>
        <v>140</v>
      </c>
      <c r="D133" s="154">
        <v>140</v>
      </c>
      <c r="E133" s="159" t="s">
        <v>737</v>
      </c>
      <c r="F133" s="158"/>
      <c r="G133" s="159"/>
    </row>
    <row r="134" ht="47" customHeight="1" spans="1:7">
      <c r="A134" s="148">
        <v>127</v>
      </c>
      <c r="B134" s="156" t="s">
        <v>309</v>
      </c>
      <c r="C134" s="154">
        <f t="shared" si="6"/>
        <v>120</v>
      </c>
      <c r="D134" s="154">
        <v>120</v>
      </c>
      <c r="E134" s="159" t="s">
        <v>738</v>
      </c>
      <c r="F134" s="158"/>
      <c r="G134" s="159"/>
    </row>
    <row r="135" ht="55" customHeight="1" spans="1:7">
      <c r="A135" s="148">
        <v>128</v>
      </c>
      <c r="B135" s="156" t="s">
        <v>312</v>
      </c>
      <c r="C135" s="154">
        <f t="shared" si="6"/>
        <v>60</v>
      </c>
      <c r="D135" s="154">
        <v>60</v>
      </c>
      <c r="E135" s="159" t="s">
        <v>739</v>
      </c>
      <c r="F135" s="158"/>
      <c r="G135" s="159"/>
    </row>
    <row r="136" ht="44" customHeight="1" spans="1:7">
      <c r="A136" s="148">
        <v>129</v>
      </c>
      <c r="B136" s="156" t="s">
        <v>310</v>
      </c>
      <c r="C136" s="154">
        <f t="shared" si="6"/>
        <v>30</v>
      </c>
      <c r="D136" s="154">
        <v>30</v>
      </c>
      <c r="E136" s="159" t="s">
        <v>740</v>
      </c>
      <c r="F136" s="158"/>
      <c r="G136" s="159"/>
    </row>
    <row r="137" ht="47" customHeight="1" spans="1:7">
      <c r="A137" s="152">
        <v>130</v>
      </c>
      <c r="B137" s="156" t="s">
        <v>741</v>
      </c>
      <c r="C137" s="154">
        <f t="shared" si="6"/>
        <v>120</v>
      </c>
      <c r="D137" s="154">
        <v>120</v>
      </c>
      <c r="E137" s="159" t="s">
        <v>742</v>
      </c>
      <c r="F137" s="158"/>
      <c r="G137" s="159"/>
    </row>
    <row r="138" ht="47" customHeight="1" spans="1:7">
      <c r="A138" s="148">
        <v>131</v>
      </c>
      <c r="B138" s="156" t="s">
        <v>143</v>
      </c>
      <c r="C138" s="154">
        <f t="shared" si="6"/>
        <v>15</v>
      </c>
      <c r="D138" s="154">
        <v>15</v>
      </c>
      <c r="E138" s="159" t="s">
        <v>743</v>
      </c>
      <c r="F138" s="158"/>
      <c r="G138" s="159"/>
    </row>
    <row r="139" ht="52" customHeight="1" spans="1:7">
      <c r="A139" s="148">
        <v>132</v>
      </c>
      <c r="B139" s="156" t="s">
        <v>173</v>
      </c>
      <c r="C139" s="154">
        <f t="shared" si="6"/>
        <v>3600</v>
      </c>
      <c r="D139" s="154"/>
      <c r="E139" s="159"/>
      <c r="F139" s="158">
        <v>3600</v>
      </c>
      <c r="G139" s="159" t="s">
        <v>744</v>
      </c>
    </row>
    <row r="140" ht="43" customHeight="1" spans="1:7">
      <c r="A140" s="148">
        <v>133</v>
      </c>
      <c r="B140" s="156" t="s">
        <v>320</v>
      </c>
      <c r="C140" s="154">
        <f t="shared" si="6"/>
        <v>6</v>
      </c>
      <c r="D140" s="154">
        <v>6</v>
      </c>
      <c r="E140" s="155" t="s">
        <v>745</v>
      </c>
      <c r="F140" s="154"/>
      <c r="G140" s="155"/>
    </row>
    <row r="141" ht="43" customHeight="1" spans="1:7">
      <c r="A141" s="152">
        <v>134</v>
      </c>
      <c r="B141" s="156" t="s">
        <v>508</v>
      </c>
      <c r="C141" s="154">
        <f t="shared" si="6"/>
        <v>250</v>
      </c>
      <c r="D141" s="154"/>
      <c r="E141" s="159"/>
      <c r="F141" s="158">
        <v>250</v>
      </c>
      <c r="G141" s="159" t="s">
        <v>746</v>
      </c>
    </row>
    <row r="142" ht="71" customHeight="1" spans="1:7">
      <c r="A142" s="148">
        <v>135</v>
      </c>
      <c r="B142" s="156" t="s">
        <v>747</v>
      </c>
      <c r="C142" s="154">
        <f t="shared" si="6"/>
        <v>20132</v>
      </c>
      <c r="D142" s="154"/>
      <c r="E142" s="159"/>
      <c r="F142" s="158">
        <v>20132</v>
      </c>
      <c r="G142" s="159" t="s">
        <v>748</v>
      </c>
    </row>
    <row r="143" ht="39" customHeight="1" spans="1:7">
      <c r="A143" s="148">
        <v>136</v>
      </c>
      <c r="B143" s="153" t="s">
        <v>510</v>
      </c>
      <c r="C143" s="154">
        <f t="shared" si="6"/>
        <v>54491</v>
      </c>
      <c r="D143" s="154">
        <f>SUM(D144:D148)</f>
        <v>4926</v>
      </c>
      <c r="E143" s="155"/>
      <c r="F143" s="154">
        <f>SUM(F144:F148)</f>
        <v>49565</v>
      </c>
      <c r="G143" s="155"/>
    </row>
    <row r="144" ht="41" customHeight="1" spans="1:7">
      <c r="A144" s="148">
        <v>137</v>
      </c>
      <c r="B144" s="156" t="s">
        <v>169</v>
      </c>
      <c r="C144" s="154">
        <v>2000</v>
      </c>
      <c r="D144" s="154"/>
      <c r="E144" s="155"/>
      <c r="F144" s="154">
        <v>2000</v>
      </c>
      <c r="G144" s="155" t="s">
        <v>749</v>
      </c>
    </row>
    <row r="145" ht="129" customHeight="1" spans="1:7">
      <c r="A145" s="152">
        <v>138</v>
      </c>
      <c r="B145" s="156" t="s">
        <v>149</v>
      </c>
      <c r="C145" s="154">
        <f t="shared" ref="C145:C182" si="7">D145+F145</f>
        <v>3674</v>
      </c>
      <c r="D145" s="154">
        <v>474</v>
      </c>
      <c r="E145" s="155" t="s">
        <v>750</v>
      </c>
      <c r="F145" s="154">
        <v>3200</v>
      </c>
      <c r="G145" s="155" t="s">
        <v>751</v>
      </c>
    </row>
    <row r="146" ht="56" customHeight="1" spans="1:7">
      <c r="A146" s="148">
        <v>139</v>
      </c>
      <c r="B146" s="156" t="s">
        <v>159</v>
      </c>
      <c r="C146" s="154">
        <f t="shared" si="7"/>
        <v>232</v>
      </c>
      <c r="D146" s="154">
        <v>232</v>
      </c>
      <c r="E146" s="155" t="s">
        <v>752</v>
      </c>
      <c r="F146" s="154"/>
      <c r="G146" s="155"/>
    </row>
    <row r="147" ht="140" customHeight="1" spans="1:7">
      <c r="A147" s="148">
        <v>140</v>
      </c>
      <c r="B147" s="156" t="s">
        <v>161</v>
      </c>
      <c r="C147" s="154">
        <f t="shared" si="7"/>
        <v>4220</v>
      </c>
      <c r="D147" s="154">
        <v>4220</v>
      </c>
      <c r="E147" s="155" t="s">
        <v>753</v>
      </c>
      <c r="F147" s="154"/>
      <c r="G147" s="155"/>
    </row>
    <row r="148" ht="111" customHeight="1" spans="1:7">
      <c r="A148" s="148">
        <v>141</v>
      </c>
      <c r="B148" s="156" t="s">
        <v>754</v>
      </c>
      <c r="C148" s="154">
        <f t="shared" si="7"/>
        <v>44365</v>
      </c>
      <c r="D148" s="154"/>
      <c r="E148" s="155"/>
      <c r="F148" s="154">
        <v>44365</v>
      </c>
      <c r="G148" s="155" t="s">
        <v>755</v>
      </c>
    </row>
    <row r="149" ht="42" customHeight="1" spans="1:7">
      <c r="A149" s="152">
        <v>142</v>
      </c>
      <c r="B149" s="153" t="s">
        <v>512</v>
      </c>
      <c r="C149" s="154">
        <f t="shared" si="7"/>
        <v>56348</v>
      </c>
      <c r="D149" s="154">
        <f>SUM(D150:D166)</f>
        <v>2019</v>
      </c>
      <c r="E149" s="155"/>
      <c r="F149" s="154">
        <f>SUM(F150:F166)</f>
        <v>54329</v>
      </c>
      <c r="G149" s="155"/>
    </row>
    <row r="150" ht="91" customHeight="1" spans="1:7">
      <c r="A150" s="148">
        <v>143</v>
      </c>
      <c r="B150" s="156" t="s">
        <v>368</v>
      </c>
      <c r="C150" s="154">
        <f t="shared" si="7"/>
        <v>787</v>
      </c>
      <c r="D150" s="154">
        <v>390</v>
      </c>
      <c r="E150" s="155" t="s">
        <v>756</v>
      </c>
      <c r="F150" s="154">
        <v>397</v>
      </c>
      <c r="G150" s="155" t="s">
        <v>757</v>
      </c>
    </row>
    <row r="151" ht="42" customHeight="1" spans="1:7">
      <c r="A151" s="148">
        <v>144</v>
      </c>
      <c r="B151" s="156" t="s">
        <v>370</v>
      </c>
      <c r="C151" s="154">
        <f t="shared" si="7"/>
        <v>35</v>
      </c>
      <c r="D151" s="154">
        <v>35</v>
      </c>
      <c r="E151" s="155" t="s">
        <v>758</v>
      </c>
      <c r="F151" s="154"/>
      <c r="G151" s="155"/>
    </row>
    <row r="152" ht="42" customHeight="1" spans="1:7">
      <c r="A152" s="148">
        <v>145</v>
      </c>
      <c r="B152" s="156" t="s">
        <v>372</v>
      </c>
      <c r="C152" s="154">
        <f t="shared" si="7"/>
        <v>30</v>
      </c>
      <c r="D152" s="154">
        <v>30</v>
      </c>
      <c r="E152" s="155" t="s">
        <v>759</v>
      </c>
      <c r="F152" s="154"/>
      <c r="G152" s="155"/>
    </row>
    <row r="153" ht="42" customHeight="1" spans="1:7">
      <c r="A153" s="152">
        <v>146</v>
      </c>
      <c r="B153" s="156" t="s">
        <v>374</v>
      </c>
      <c r="C153" s="154">
        <f t="shared" si="7"/>
        <v>20</v>
      </c>
      <c r="D153" s="154">
        <v>20</v>
      </c>
      <c r="E153" s="155" t="s">
        <v>760</v>
      </c>
      <c r="F153" s="154"/>
      <c r="G153" s="155"/>
    </row>
    <row r="154" ht="42" customHeight="1" spans="1:7">
      <c r="A154" s="148">
        <v>147</v>
      </c>
      <c r="B154" s="156" t="s">
        <v>376</v>
      </c>
      <c r="C154" s="154">
        <f t="shared" si="7"/>
        <v>25</v>
      </c>
      <c r="D154" s="154">
        <v>25</v>
      </c>
      <c r="E154" s="155" t="s">
        <v>761</v>
      </c>
      <c r="F154" s="154"/>
      <c r="G154" s="155"/>
    </row>
    <row r="155" ht="42" customHeight="1" spans="1:7">
      <c r="A155" s="148">
        <v>148</v>
      </c>
      <c r="B155" s="156" t="s">
        <v>377</v>
      </c>
      <c r="C155" s="154">
        <f t="shared" si="7"/>
        <v>30</v>
      </c>
      <c r="D155" s="154">
        <v>30</v>
      </c>
      <c r="E155" s="155" t="s">
        <v>762</v>
      </c>
      <c r="F155" s="154"/>
      <c r="G155" s="155"/>
    </row>
    <row r="156" ht="42" customHeight="1" spans="1:7">
      <c r="A156" s="148">
        <v>149</v>
      </c>
      <c r="B156" s="156" t="s">
        <v>378</v>
      </c>
      <c r="C156" s="154">
        <f t="shared" si="7"/>
        <v>30</v>
      </c>
      <c r="D156" s="154">
        <v>30</v>
      </c>
      <c r="E156" s="155" t="s">
        <v>763</v>
      </c>
      <c r="F156" s="154"/>
      <c r="G156" s="155"/>
    </row>
    <row r="157" ht="150" customHeight="1" spans="1:7">
      <c r="A157" s="152">
        <v>150</v>
      </c>
      <c r="B157" s="162" t="s">
        <v>354</v>
      </c>
      <c r="C157" s="167">
        <f t="shared" si="7"/>
        <v>1935</v>
      </c>
      <c r="D157" s="154">
        <v>370</v>
      </c>
      <c r="E157" s="159" t="s">
        <v>764</v>
      </c>
      <c r="F157" s="167">
        <v>1565</v>
      </c>
      <c r="G157" s="159" t="s">
        <v>765</v>
      </c>
    </row>
    <row r="158" ht="57" customHeight="1" spans="1:7">
      <c r="A158" s="148">
        <v>151</v>
      </c>
      <c r="B158" s="156" t="s">
        <v>766</v>
      </c>
      <c r="C158" s="154">
        <f t="shared" si="7"/>
        <v>60</v>
      </c>
      <c r="D158" s="154">
        <v>60</v>
      </c>
      <c r="E158" s="159" t="s">
        <v>767</v>
      </c>
      <c r="F158" s="154"/>
      <c r="G158" s="159"/>
    </row>
    <row r="159" ht="42" customHeight="1" spans="1:7">
      <c r="A159" s="148">
        <v>152</v>
      </c>
      <c r="B159" s="156" t="s">
        <v>358</v>
      </c>
      <c r="C159" s="154">
        <f t="shared" si="7"/>
        <v>10</v>
      </c>
      <c r="D159" s="154">
        <v>10</v>
      </c>
      <c r="E159" s="159" t="s">
        <v>768</v>
      </c>
      <c r="F159" s="154"/>
      <c r="G159" s="159"/>
    </row>
    <row r="160" ht="58" customHeight="1" spans="1:7">
      <c r="A160" s="148">
        <v>153</v>
      </c>
      <c r="B160" s="156" t="s">
        <v>362</v>
      </c>
      <c r="C160" s="154">
        <f t="shared" si="7"/>
        <v>55</v>
      </c>
      <c r="D160" s="154">
        <v>55</v>
      </c>
      <c r="E160" s="159" t="s">
        <v>769</v>
      </c>
      <c r="F160" s="154"/>
      <c r="G160" s="159"/>
    </row>
    <row r="161" ht="40" customHeight="1" spans="1:7">
      <c r="A161" s="152">
        <v>154</v>
      </c>
      <c r="B161" s="156" t="s">
        <v>364</v>
      </c>
      <c r="C161" s="154">
        <f t="shared" si="7"/>
        <v>50</v>
      </c>
      <c r="D161" s="154">
        <v>50</v>
      </c>
      <c r="E161" s="159" t="s">
        <v>770</v>
      </c>
      <c r="F161" s="154"/>
      <c r="G161" s="159"/>
    </row>
    <row r="162" ht="60" customHeight="1" spans="1:7">
      <c r="A162" s="148">
        <v>155</v>
      </c>
      <c r="B162" s="156" t="s">
        <v>771</v>
      </c>
      <c r="C162" s="154">
        <f t="shared" si="7"/>
        <v>380</v>
      </c>
      <c r="D162" s="154">
        <v>380</v>
      </c>
      <c r="E162" s="159" t="s">
        <v>772</v>
      </c>
      <c r="F162" s="154"/>
      <c r="G162" s="159"/>
    </row>
    <row r="163" ht="95" customHeight="1" spans="1:7">
      <c r="A163" s="148">
        <v>156</v>
      </c>
      <c r="B163" s="156" t="s">
        <v>389</v>
      </c>
      <c r="C163" s="154">
        <f t="shared" si="7"/>
        <v>464</v>
      </c>
      <c r="D163" s="154">
        <v>424</v>
      </c>
      <c r="E163" s="159" t="s">
        <v>773</v>
      </c>
      <c r="F163" s="154">
        <v>40</v>
      </c>
      <c r="G163" s="159" t="s">
        <v>774</v>
      </c>
    </row>
    <row r="164" ht="48" customHeight="1" spans="1:7">
      <c r="A164" s="148">
        <v>157</v>
      </c>
      <c r="B164" s="156" t="s">
        <v>360</v>
      </c>
      <c r="C164" s="154">
        <f t="shared" si="7"/>
        <v>60</v>
      </c>
      <c r="D164" s="154">
        <v>60</v>
      </c>
      <c r="E164" s="159" t="s">
        <v>775</v>
      </c>
      <c r="F164" s="154"/>
      <c r="G164" s="159"/>
    </row>
    <row r="165" ht="76" customHeight="1" spans="1:7">
      <c r="A165" s="152">
        <v>158</v>
      </c>
      <c r="B165" s="156" t="s">
        <v>457</v>
      </c>
      <c r="C165" s="154">
        <f t="shared" si="7"/>
        <v>50</v>
      </c>
      <c r="D165" s="154">
        <v>50</v>
      </c>
      <c r="E165" s="159" t="s">
        <v>776</v>
      </c>
      <c r="F165" s="154"/>
      <c r="G165" s="159"/>
    </row>
    <row r="166" ht="114" customHeight="1" spans="1:7">
      <c r="A166" s="148">
        <v>159</v>
      </c>
      <c r="B166" s="156" t="s">
        <v>513</v>
      </c>
      <c r="C166" s="154">
        <f t="shared" si="7"/>
        <v>52327</v>
      </c>
      <c r="D166" s="154"/>
      <c r="E166" s="159"/>
      <c r="F166" s="154">
        <v>52327</v>
      </c>
      <c r="G166" s="159" t="s">
        <v>777</v>
      </c>
    </row>
    <row r="167" ht="46" customHeight="1" spans="1:7">
      <c r="A167" s="148">
        <v>160</v>
      </c>
      <c r="B167" s="153" t="s">
        <v>514</v>
      </c>
      <c r="C167" s="154">
        <f t="shared" si="7"/>
        <v>14113</v>
      </c>
      <c r="D167" s="154">
        <f>SUM(D168:D173)</f>
        <v>1894</v>
      </c>
      <c r="E167" s="155"/>
      <c r="F167" s="154">
        <f>SUM(F168:F173)</f>
        <v>12219</v>
      </c>
      <c r="G167" s="155"/>
    </row>
    <row r="168" ht="113" customHeight="1" spans="1:7">
      <c r="A168" s="148">
        <v>161</v>
      </c>
      <c r="B168" s="156" t="s">
        <v>163</v>
      </c>
      <c r="C168" s="154">
        <f t="shared" si="7"/>
        <v>4437</v>
      </c>
      <c r="D168" s="154">
        <v>232</v>
      </c>
      <c r="E168" s="168" t="s">
        <v>778</v>
      </c>
      <c r="F168" s="154">
        <v>4205</v>
      </c>
      <c r="G168" s="159" t="s">
        <v>779</v>
      </c>
    </row>
    <row r="169" ht="44" customHeight="1" spans="1:7">
      <c r="A169" s="152">
        <v>162</v>
      </c>
      <c r="B169" s="156" t="s">
        <v>165</v>
      </c>
      <c r="C169" s="154">
        <f t="shared" si="7"/>
        <v>440</v>
      </c>
      <c r="D169" s="154">
        <v>440</v>
      </c>
      <c r="E169" s="168" t="s">
        <v>780</v>
      </c>
      <c r="F169" s="154"/>
      <c r="G169" s="169"/>
    </row>
    <row r="170" ht="63" customHeight="1" spans="1:7">
      <c r="A170" s="148">
        <v>163</v>
      </c>
      <c r="B170" s="156" t="s">
        <v>167</v>
      </c>
      <c r="C170" s="154">
        <f t="shared" si="7"/>
        <v>1120</v>
      </c>
      <c r="D170" s="154">
        <v>1120</v>
      </c>
      <c r="E170" s="170" t="s">
        <v>781</v>
      </c>
      <c r="F170" s="154"/>
      <c r="G170" s="169"/>
    </row>
    <row r="171" ht="39" customHeight="1" spans="1:7">
      <c r="A171" s="148">
        <v>164</v>
      </c>
      <c r="B171" s="156" t="s">
        <v>352</v>
      </c>
      <c r="C171" s="154">
        <f t="shared" si="7"/>
        <v>12</v>
      </c>
      <c r="D171" s="154">
        <v>12</v>
      </c>
      <c r="E171" s="155" t="s">
        <v>782</v>
      </c>
      <c r="F171" s="154"/>
      <c r="G171" s="155"/>
    </row>
    <row r="172" ht="40" customHeight="1" spans="1:7">
      <c r="A172" s="148">
        <v>165</v>
      </c>
      <c r="B172" s="156" t="s">
        <v>581</v>
      </c>
      <c r="C172" s="154">
        <f t="shared" si="7"/>
        <v>90</v>
      </c>
      <c r="D172" s="154">
        <v>90</v>
      </c>
      <c r="E172" s="163" t="s">
        <v>783</v>
      </c>
      <c r="F172" s="154"/>
      <c r="G172" s="163"/>
    </row>
    <row r="173" ht="64" customHeight="1" spans="1:7">
      <c r="A173" s="152">
        <v>166</v>
      </c>
      <c r="B173" s="156" t="s">
        <v>516</v>
      </c>
      <c r="C173" s="154">
        <f t="shared" si="7"/>
        <v>8014</v>
      </c>
      <c r="D173" s="154"/>
      <c r="E173" s="155"/>
      <c r="F173" s="154">
        <v>8014</v>
      </c>
      <c r="G173" s="155" t="s">
        <v>784</v>
      </c>
    </row>
    <row r="174" ht="61" customHeight="1" spans="1:7">
      <c r="A174" s="148">
        <v>167</v>
      </c>
      <c r="B174" s="153" t="s">
        <v>785</v>
      </c>
      <c r="C174" s="154">
        <f t="shared" si="7"/>
        <v>25023</v>
      </c>
      <c r="D174" s="154">
        <f>SUM(D175:D180)</f>
        <v>539</v>
      </c>
      <c r="E174" s="155"/>
      <c r="F174" s="154">
        <f>SUM(F175:F180)</f>
        <v>24484</v>
      </c>
      <c r="G174" s="155"/>
    </row>
    <row r="175" ht="132" customHeight="1" spans="1:7">
      <c r="A175" s="148">
        <v>168</v>
      </c>
      <c r="B175" s="156" t="s">
        <v>314</v>
      </c>
      <c r="C175" s="154">
        <f t="shared" si="7"/>
        <v>481</v>
      </c>
      <c r="D175" s="154">
        <v>481</v>
      </c>
      <c r="E175" s="155" t="s">
        <v>786</v>
      </c>
      <c r="F175" s="154"/>
      <c r="G175" s="155"/>
    </row>
    <row r="176" ht="57" customHeight="1" spans="1:7">
      <c r="A176" s="148">
        <v>169</v>
      </c>
      <c r="B176" s="156" t="s">
        <v>318</v>
      </c>
      <c r="C176" s="154">
        <f t="shared" si="7"/>
        <v>0</v>
      </c>
      <c r="D176" s="154">
        <v>0</v>
      </c>
      <c r="E176" s="155" t="s">
        <v>787</v>
      </c>
      <c r="F176" s="154"/>
      <c r="G176" s="155"/>
    </row>
    <row r="177" ht="62" customHeight="1" spans="1:7">
      <c r="A177" s="152">
        <v>170</v>
      </c>
      <c r="B177" s="156" t="s">
        <v>518</v>
      </c>
      <c r="C177" s="154">
        <f t="shared" si="7"/>
        <v>3984</v>
      </c>
      <c r="D177" s="154">
        <v>0</v>
      </c>
      <c r="E177" s="163"/>
      <c r="F177" s="154">
        <v>3984</v>
      </c>
      <c r="G177" s="163" t="s">
        <v>788</v>
      </c>
    </row>
    <row r="178" ht="58" customHeight="1" spans="1:7">
      <c r="A178" s="148">
        <v>171</v>
      </c>
      <c r="B178" s="156" t="s">
        <v>332</v>
      </c>
      <c r="C178" s="154">
        <f t="shared" si="7"/>
        <v>20048</v>
      </c>
      <c r="D178" s="154">
        <v>48</v>
      </c>
      <c r="E178" s="159" t="s">
        <v>789</v>
      </c>
      <c r="F178" s="158">
        <v>20000</v>
      </c>
      <c r="G178" s="159" t="s">
        <v>790</v>
      </c>
    </row>
    <row r="179" ht="44" customHeight="1" spans="1:7">
      <c r="A179" s="148">
        <v>172</v>
      </c>
      <c r="B179" s="156" t="s">
        <v>334</v>
      </c>
      <c r="C179" s="154">
        <f t="shared" si="7"/>
        <v>10</v>
      </c>
      <c r="D179" s="154">
        <v>10</v>
      </c>
      <c r="E179" s="159" t="s">
        <v>791</v>
      </c>
      <c r="F179" s="158"/>
      <c r="G179" s="159"/>
    </row>
    <row r="180" ht="55" customHeight="1" spans="1:7">
      <c r="A180" s="148">
        <v>173</v>
      </c>
      <c r="B180" s="156" t="s">
        <v>338</v>
      </c>
      <c r="C180" s="154">
        <f t="shared" si="7"/>
        <v>500</v>
      </c>
      <c r="D180" s="154"/>
      <c r="E180" s="159"/>
      <c r="F180" s="158">
        <v>500</v>
      </c>
      <c r="G180" s="159" t="s">
        <v>792</v>
      </c>
    </row>
    <row r="181" ht="47" customHeight="1" spans="1:7">
      <c r="A181" s="152">
        <v>174</v>
      </c>
      <c r="B181" s="153" t="s">
        <v>793</v>
      </c>
      <c r="C181" s="154">
        <f t="shared" si="7"/>
        <v>2584</v>
      </c>
      <c r="D181" s="154">
        <v>48</v>
      </c>
      <c r="E181" s="159"/>
      <c r="F181" s="154">
        <v>2536</v>
      </c>
      <c r="G181" s="159"/>
    </row>
    <row r="182" ht="52" customHeight="1" spans="1:7">
      <c r="A182" s="148">
        <v>175</v>
      </c>
      <c r="B182" s="156" t="s">
        <v>340</v>
      </c>
      <c r="C182" s="154">
        <f t="shared" si="7"/>
        <v>548</v>
      </c>
      <c r="D182" s="154">
        <v>48</v>
      </c>
      <c r="E182" s="159" t="s">
        <v>794</v>
      </c>
      <c r="F182" s="154">
        <v>500</v>
      </c>
      <c r="G182" s="159" t="s">
        <v>795</v>
      </c>
    </row>
    <row r="183" ht="60" customHeight="1" spans="1:7">
      <c r="A183" s="148">
        <v>176</v>
      </c>
      <c r="B183" s="156" t="s">
        <v>520</v>
      </c>
      <c r="C183" s="154">
        <v>2036</v>
      </c>
      <c r="D183" s="154"/>
      <c r="E183" s="159"/>
      <c r="F183" s="154">
        <v>2036</v>
      </c>
      <c r="G183" s="159" t="s">
        <v>796</v>
      </c>
    </row>
    <row r="184" ht="66" customHeight="1" spans="1:7">
      <c r="A184" s="148">
        <v>177</v>
      </c>
      <c r="B184" s="153" t="s">
        <v>521</v>
      </c>
      <c r="C184" s="154">
        <f t="shared" ref="C184:C189" si="8">D184+F184</f>
        <v>8438</v>
      </c>
      <c r="D184" s="154">
        <f>SUM(D185:D190)</f>
        <v>3408</v>
      </c>
      <c r="E184" s="155"/>
      <c r="F184" s="154">
        <f>SUM(F185:F190)</f>
        <v>5030</v>
      </c>
      <c r="G184" s="155"/>
    </row>
    <row r="185" ht="245" customHeight="1" spans="1:7">
      <c r="A185" s="152">
        <v>178</v>
      </c>
      <c r="B185" s="156" t="s">
        <v>379</v>
      </c>
      <c r="C185" s="154">
        <f t="shared" si="8"/>
        <v>1948</v>
      </c>
      <c r="D185" s="154">
        <v>1948</v>
      </c>
      <c r="E185" s="155" t="s">
        <v>797</v>
      </c>
      <c r="F185" s="154"/>
      <c r="G185" s="155"/>
    </row>
    <row r="186" ht="62" customHeight="1" spans="1:7">
      <c r="A186" s="148">
        <v>179</v>
      </c>
      <c r="B186" s="156" t="s">
        <v>387</v>
      </c>
      <c r="C186" s="154">
        <v>240</v>
      </c>
      <c r="D186" s="154">
        <v>240</v>
      </c>
      <c r="E186" s="155" t="s">
        <v>798</v>
      </c>
      <c r="F186" s="154"/>
      <c r="G186" s="155"/>
    </row>
    <row r="187" ht="71" customHeight="1" spans="1:7">
      <c r="A187" s="148">
        <v>180</v>
      </c>
      <c r="B187" s="156" t="s">
        <v>391</v>
      </c>
      <c r="C187" s="154">
        <f t="shared" si="8"/>
        <v>1050</v>
      </c>
      <c r="D187" s="154">
        <v>1050</v>
      </c>
      <c r="E187" s="159" t="s">
        <v>799</v>
      </c>
      <c r="F187" s="154"/>
      <c r="G187" s="159"/>
    </row>
    <row r="188" ht="48" customHeight="1" spans="1:7">
      <c r="A188" s="148">
        <v>181</v>
      </c>
      <c r="B188" s="156" t="s">
        <v>800</v>
      </c>
      <c r="C188" s="154">
        <f t="shared" si="8"/>
        <v>130</v>
      </c>
      <c r="D188" s="154">
        <v>60</v>
      </c>
      <c r="E188" s="159" t="s">
        <v>801</v>
      </c>
      <c r="F188" s="154">
        <v>70</v>
      </c>
      <c r="G188" s="159" t="s">
        <v>802</v>
      </c>
    </row>
    <row r="189" ht="64" customHeight="1" spans="1:7">
      <c r="A189" s="152">
        <v>182</v>
      </c>
      <c r="B189" s="156" t="s">
        <v>385</v>
      </c>
      <c r="C189" s="154">
        <f t="shared" si="8"/>
        <v>110</v>
      </c>
      <c r="D189" s="154">
        <v>110</v>
      </c>
      <c r="E189" s="155" t="s">
        <v>803</v>
      </c>
      <c r="F189" s="154"/>
      <c r="G189" s="155"/>
    </row>
    <row r="190" ht="47" customHeight="1" spans="1:7">
      <c r="A190" s="148">
        <v>183</v>
      </c>
      <c r="B190" s="156" t="s">
        <v>522</v>
      </c>
      <c r="C190" s="154">
        <v>4960</v>
      </c>
      <c r="D190" s="154"/>
      <c r="E190" s="155"/>
      <c r="F190" s="154">
        <v>4960</v>
      </c>
      <c r="G190" s="155" t="s">
        <v>804</v>
      </c>
    </row>
    <row r="191" ht="44" customHeight="1" spans="1:7">
      <c r="A191" s="148">
        <v>184</v>
      </c>
      <c r="B191" s="153" t="s">
        <v>523</v>
      </c>
      <c r="C191" s="154">
        <f t="shared" ref="C191:C203" si="9">D191+F191</f>
        <v>784</v>
      </c>
      <c r="D191" s="154">
        <f>D192+D193+D194</f>
        <v>620</v>
      </c>
      <c r="E191" s="155"/>
      <c r="F191" s="154">
        <f>F192+F193+F194</f>
        <v>164</v>
      </c>
      <c r="G191" s="159"/>
    </row>
    <row r="192" ht="56" customHeight="1" spans="1:7">
      <c r="A192" s="148">
        <v>185</v>
      </c>
      <c r="B192" s="156" t="s">
        <v>157</v>
      </c>
      <c r="C192" s="154">
        <f t="shared" si="9"/>
        <v>570</v>
      </c>
      <c r="D192" s="154">
        <v>570</v>
      </c>
      <c r="E192" s="155" t="s">
        <v>805</v>
      </c>
      <c r="F192" s="154"/>
      <c r="G192" s="155"/>
    </row>
    <row r="193" ht="40" customHeight="1" spans="1:7">
      <c r="A193" s="152">
        <v>186</v>
      </c>
      <c r="B193" s="156" t="s">
        <v>387</v>
      </c>
      <c r="C193" s="154">
        <v>50</v>
      </c>
      <c r="D193" s="154">
        <v>50</v>
      </c>
      <c r="E193" s="159" t="s">
        <v>806</v>
      </c>
      <c r="F193" s="154"/>
      <c r="G193" s="159"/>
    </row>
    <row r="194" ht="49" customHeight="1" spans="1:7">
      <c r="A194" s="148">
        <v>187</v>
      </c>
      <c r="B194" s="156" t="s">
        <v>524</v>
      </c>
      <c r="C194" s="154">
        <v>164</v>
      </c>
      <c r="D194" s="154"/>
      <c r="E194" s="159"/>
      <c r="F194" s="154">
        <v>164</v>
      </c>
      <c r="G194" s="159" t="s">
        <v>807</v>
      </c>
    </row>
    <row r="195" ht="45" customHeight="1" spans="1:7">
      <c r="A195" s="148">
        <v>188</v>
      </c>
      <c r="B195" s="153" t="s">
        <v>525</v>
      </c>
      <c r="C195" s="154">
        <f t="shared" si="9"/>
        <v>5870</v>
      </c>
      <c r="D195" s="154">
        <v>40</v>
      </c>
      <c r="E195" s="159"/>
      <c r="F195" s="154">
        <f>F196+F197</f>
        <v>5830</v>
      </c>
      <c r="G195" s="159"/>
    </row>
    <row r="196" ht="42" customHeight="1" spans="1:7">
      <c r="A196" s="148">
        <v>189</v>
      </c>
      <c r="B196" s="156" t="s">
        <v>143</v>
      </c>
      <c r="C196" s="154">
        <f t="shared" si="9"/>
        <v>270</v>
      </c>
      <c r="D196" s="154">
        <v>40</v>
      </c>
      <c r="E196" s="155" t="s">
        <v>808</v>
      </c>
      <c r="F196" s="154">
        <v>230</v>
      </c>
      <c r="G196" s="155" t="s">
        <v>809</v>
      </c>
    </row>
    <row r="197" ht="42" customHeight="1" spans="1:7">
      <c r="A197" s="152">
        <v>190</v>
      </c>
      <c r="B197" s="156" t="s">
        <v>526</v>
      </c>
      <c r="C197" s="154">
        <f t="shared" si="9"/>
        <v>5600</v>
      </c>
      <c r="D197" s="154"/>
      <c r="E197" s="155"/>
      <c r="F197" s="154">
        <v>5600</v>
      </c>
      <c r="G197" s="155" t="s">
        <v>810</v>
      </c>
    </row>
    <row r="198" ht="57" customHeight="1" spans="1:7">
      <c r="A198" s="148">
        <v>191</v>
      </c>
      <c r="B198" s="153" t="s">
        <v>527</v>
      </c>
      <c r="C198" s="154">
        <f t="shared" si="9"/>
        <v>7096</v>
      </c>
      <c r="D198" s="154">
        <f>SUM(D199:D203)</f>
        <v>3185</v>
      </c>
      <c r="E198" s="159"/>
      <c r="F198" s="154">
        <f>SUM(F199:F203)</f>
        <v>3911</v>
      </c>
      <c r="G198" s="159"/>
    </row>
    <row r="199" ht="108" customHeight="1" spans="1:7">
      <c r="A199" s="148">
        <v>192</v>
      </c>
      <c r="B199" s="156" t="s">
        <v>183</v>
      </c>
      <c r="C199" s="154">
        <f t="shared" si="9"/>
        <v>1545</v>
      </c>
      <c r="D199" s="154">
        <v>1545</v>
      </c>
      <c r="E199" s="159" t="s">
        <v>811</v>
      </c>
      <c r="F199" s="158"/>
      <c r="G199" s="159"/>
    </row>
    <row r="200" ht="45" customHeight="1" spans="1:7">
      <c r="A200" s="148">
        <v>193</v>
      </c>
      <c r="B200" s="156" t="s">
        <v>379</v>
      </c>
      <c r="C200" s="154">
        <f t="shared" si="9"/>
        <v>35</v>
      </c>
      <c r="D200" s="154">
        <v>35</v>
      </c>
      <c r="E200" s="155" t="s">
        <v>812</v>
      </c>
      <c r="F200" s="154"/>
      <c r="G200" s="155"/>
    </row>
    <row r="201" ht="129" customHeight="1" spans="1:7">
      <c r="A201" s="152">
        <v>194</v>
      </c>
      <c r="B201" s="156" t="s">
        <v>328</v>
      </c>
      <c r="C201" s="154">
        <f t="shared" si="9"/>
        <v>1425</v>
      </c>
      <c r="D201" s="154">
        <v>1365</v>
      </c>
      <c r="E201" s="155" t="s">
        <v>813</v>
      </c>
      <c r="F201" s="154">
        <v>60</v>
      </c>
      <c r="G201" s="155" t="s">
        <v>814</v>
      </c>
    </row>
    <row r="202" ht="43" customHeight="1" spans="1:7">
      <c r="A202" s="148">
        <v>195</v>
      </c>
      <c r="B202" s="156" t="s">
        <v>330</v>
      </c>
      <c r="C202" s="154">
        <f t="shared" si="9"/>
        <v>240</v>
      </c>
      <c r="D202" s="154">
        <v>240</v>
      </c>
      <c r="E202" s="155" t="s">
        <v>815</v>
      </c>
      <c r="F202" s="154"/>
      <c r="G202" s="155"/>
    </row>
    <row r="203" ht="66" customHeight="1" spans="1:7">
      <c r="A203" s="148">
        <v>196</v>
      </c>
      <c r="B203" s="162" t="s">
        <v>528</v>
      </c>
      <c r="C203" s="154">
        <f t="shared" si="9"/>
        <v>3851</v>
      </c>
      <c r="D203" s="154"/>
      <c r="E203" s="155"/>
      <c r="F203" s="154">
        <v>3851</v>
      </c>
      <c r="G203" s="155" t="s">
        <v>816</v>
      </c>
    </row>
    <row r="204" ht="38" customHeight="1" spans="1:7">
      <c r="A204" s="148">
        <v>197</v>
      </c>
      <c r="B204" s="153" t="s">
        <v>529</v>
      </c>
      <c r="C204" s="154">
        <v>7813</v>
      </c>
      <c r="D204" s="154"/>
      <c r="E204" s="155"/>
      <c r="F204" s="154">
        <v>7813</v>
      </c>
      <c r="G204" s="155"/>
    </row>
    <row r="205" ht="51" customHeight="1" spans="1:7">
      <c r="A205" s="152">
        <v>198</v>
      </c>
      <c r="B205" s="156" t="s">
        <v>530</v>
      </c>
      <c r="C205" s="154">
        <v>7813</v>
      </c>
      <c r="D205" s="154"/>
      <c r="E205" s="155"/>
      <c r="F205" s="154">
        <v>7813</v>
      </c>
      <c r="G205" s="155" t="s">
        <v>817</v>
      </c>
    </row>
    <row r="206" ht="35" customHeight="1" spans="1:7">
      <c r="A206" s="148">
        <v>199</v>
      </c>
      <c r="B206" s="153" t="s">
        <v>531</v>
      </c>
      <c r="C206" s="154">
        <v>4326</v>
      </c>
      <c r="D206" s="154"/>
      <c r="E206" s="159"/>
      <c r="F206" s="154">
        <v>4326</v>
      </c>
      <c r="G206" s="159"/>
    </row>
    <row r="207" ht="67" customHeight="1" spans="1:7">
      <c r="A207" s="148">
        <v>200</v>
      </c>
      <c r="B207" s="156" t="s">
        <v>532</v>
      </c>
      <c r="C207" s="154">
        <v>4326</v>
      </c>
      <c r="D207" s="154"/>
      <c r="E207" s="159"/>
      <c r="F207" s="154">
        <v>4326</v>
      </c>
      <c r="G207" s="159" t="s">
        <v>818</v>
      </c>
    </row>
    <row r="208" ht="45" customHeight="1" spans="1:7">
      <c r="A208" s="148">
        <v>201</v>
      </c>
      <c r="B208" s="153" t="s">
        <v>533</v>
      </c>
      <c r="C208" s="154">
        <v>19000</v>
      </c>
      <c r="D208" s="154"/>
      <c r="E208" s="155"/>
      <c r="F208" s="154">
        <v>19000</v>
      </c>
      <c r="G208" s="155"/>
    </row>
    <row r="209" ht="46" customHeight="1" spans="1:7">
      <c r="A209" s="152">
        <v>202</v>
      </c>
      <c r="B209" s="156" t="s">
        <v>534</v>
      </c>
      <c r="C209" s="152">
        <v>19000</v>
      </c>
      <c r="D209" s="152"/>
      <c r="E209" s="159"/>
      <c r="F209" s="152">
        <v>19000</v>
      </c>
      <c r="G209" s="159" t="s">
        <v>819</v>
      </c>
    </row>
    <row r="210" ht="38" customHeight="1" spans="1:7">
      <c r="A210" s="148">
        <v>203</v>
      </c>
      <c r="B210" s="153" t="s">
        <v>535</v>
      </c>
      <c r="C210" s="152">
        <v>100</v>
      </c>
      <c r="D210" s="152"/>
      <c r="E210" s="159"/>
      <c r="F210" s="152">
        <v>100</v>
      </c>
      <c r="G210" s="159"/>
    </row>
    <row r="211" ht="45" customHeight="1" spans="1:8">
      <c r="A211" s="148">
        <v>204</v>
      </c>
      <c r="B211" s="156" t="s">
        <v>536</v>
      </c>
      <c r="C211" s="152">
        <v>100</v>
      </c>
      <c r="D211" s="152"/>
      <c r="E211" s="159"/>
      <c r="F211" s="152">
        <v>100</v>
      </c>
      <c r="G211" s="159" t="s">
        <v>820</v>
      </c>
      <c r="H211" s="171"/>
    </row>
  </sheetData>
  <autoFilter ref="A6:G240">
    <extLst/>
  </autoFilter>
  <mergeCells count="10">
    <mergeCell ref="A1:B1"/>
    <mergeCell ref="A2:G2"/>
    <mergeCell ref="A3:E3"/>
    <mergeCell ref="C4:G4"/>
    <mergeCell ref="C5:G5"/>
    <mergeCell ref="D6:E6"/>
    <mergeCell ref="F6:G6"/>
    <mergeCell ref="A4:A7"/>
    <mergeCell ref="B4:B7"/>
    <mergeCell ref="C6:C7"/>
  </mergeCells>
  <printOptions horizontalCentered="1"/>
  <pageMargins left="0.786805555555556" right="0.708333333333333" top="0.511805555555556" bottom="0.66875" header="0.314583333333333" footer="0.393055555555556"/>
  <pageSetup paperSize="8" scale="57" firstPageNumber="25" fitToHeight="0" orientation="portrait" useFirstPageNumber="1" horizontalDpi="600"/>
  <headerFooter>
    <oddFooter>&amp;C第 &amp;P 页</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zoomScale="60" zoomScaleNormal="60" topLeftCell="A8" workbookViewId="0">
      <selection activeCell="A8" sqref="$A1:$XFD1048576"/>
    </sheetView>
  </sheetViews>
  <sheetFormatPr defaultColWidth="19.25" defaultRowHeight="36.75" customHeight="1" outlineLevelCol="4"/>
  <cols>
    <col min="1" max="1" width="33.75" customWidth="1"/>
    <col min="2" max="2" width="17.1333333333333" customWidth="1"/>
    <col min="3" max="3" width="136.883333333333" style="44" customWidth="1"/>
  </cols>
  <sheetData>
    <row r="1" customFormat="1" customHeight="1" spans="1:3">
      <c r="A1" s="110" t="s">
        <v>821</v>
      </c>
      <c r="B1" s="110"/>
      <c r="C1" s="110"/>
    </row>
    <row r="2" s="108" customFormat="1" ht="16.5" customHeight="1" spans="1:3">
      <c r="A2" s="109"/>
      <c r="B2" s="109"/>
      <c r="C2" s="109"/>
    </row>
    <row r="3" s="108" customFormat="1" ht="16" customHeight="1" spans="3:3">
      <c r="C3" s="111" t="s">
        <v>583</v>
      </c>
    </row>
    <row r="4" s="109" customFormat="1" ht="23.25" customHeight="1" spans="1:3">
      <c r="A4" s="112" t="s">
        <v>822</v>
      </c>
      <c r="B4" s="112" t="s">
        <v>823</v>
      </c>
      <c r="C4" s="113" t="s">
        <v>824</v>
      </c>
    </row>
    <row r="5" s="108" customFormat="1" ht="298" customHeight="1" spans="1:3">
      <c r="A5" s="114" t="s">
        <v>825</v>
      </c>
      <c r="B5" s="114">
        <v>10350</v>
      </c>
      <c r="C5" s="115" t="s">
        <v>826</v>
      </c>
    </row>
    <row r="6" s="108" customFormat="1" ht="31" customHeight="1" spans="1:3">
      <c r="A6" s="114" t="s">
        <v>827</v>
      </c>
      <c r="B6" s="114">
        <v>39</v>
      </c>
      <c r="C6" s="115" t="s">
        <v>828</v>
      </c>
    </row>
    <row r="7" s="108" customFormat="1" ht="123" customHeight="1" spans="1:3">
      <c r="A7" s="114" t="s">
        <v>829</v>
      </c>
      <c r="B7" s="114">
        <v>5778</v>
      </c>
      <c r="C7" s="115" t="s">
        <v>830</v>
      </c>
    </row>
    <row r="8" s="108" customFormat="1" ht="175" customHeight="1" spans="1:3">
      <c r="A8" s="114" t="s">
        <v>831</v>
      </c>
      <c r="B8" s="114">
        <v>12426</v>
      </c>
      <c r="C8" s="115" t="s">
        <v>832</v>
      </c>
    </row>
    <row r="9" s="108" customFormat="1" ht="170" customHeight="1" spans="1:3">
      <c r="A9" s="114" t="s">
        <v>833</v>
      </c>
      <c r="B9" s="114">
        <v>7707</v>
      </c>
      <c r="C9" s="115" t="s">
        <v>834</v>
      </c>
    </row>
    <row r="10" s="108" customFormat="1" ht="100" customHeight="1" spans="1:3">
      <c r="A10" s="114" t="s">
        <v>835</v>
      </c>
      <c r="B10" s="114">
        <v>11395</v>
      </c>
      <c r="C10" s="115" t="s">
        <v>836</v>
      </c>
    </row>
    <row r="11" s="108" customFormat="1" ht="68" customHeight="1" spans="1:3">
      <c r="A11" s="114" t="s">
        <v>837</v>
      </c>
      <c r="B11" s="114">
        <v>2213</v>
      </c>
      <c r="C11" s="115" t="s">
        <v>838</v>
      </c>
    </row>
    <row r="12" s="108" customFormat="1" ht="125" customHeight="1" spans="1:3">
      <c r="A12" s="114" t="s">
        <v>839</v>
      </c>
      <c r="B12" s="115">
        <v>9340</v>
      </c>
      <c r="C12" s="115" t="s">
        <v>840</v>
      </c>
    </row>
    <row r="13" s="108" customFormat="1" ht="142" customHeight="1" spans="1:3">
      <c r="A13" s="114" t="s">
        <v>841</v>
      </c>
      <c r="B13" s="114">
        <v>4048</v>
      </c>
      <c r="C13" s="115" t="s">
        <v>842</v>
      </c>
    </row>
    <row r="14" s="108" customFormat="1" ht="138" customHeight="1" spans="1:3">
      <c r="A14" s="114" t="s">
        <v>843</v>
      </c>
      <c r="B14" s="114">
        <v>20735</v>
      </c>
      <c r="C14" s="115" t="s">
        <v>844</v>
      </c>
    </row>
    <row r="15" s="108" customFormat="1" ht="77" customHeight="1" spans="1:3">
      <c r="A15" s="114" t="s">
        <v>845</v>
      </c>
      <c r="B15" s="114">
        <v>5669</v>
      </c>
      <c r="C15" s="115" t="s">
        <v>846</v>
      </c>
    </row>
    <row r="16" s="108" customFormat="1" ht="78" customHeight="1" spans="1:3">
      <c r="A16" s="114" t="s">
        <v>847</v>
      </c>
      <c r="B16" s="114">
        <v>4564</v>
      </c>
      <c r="C16" s="115" t="s">
        <v>848</v>
      </c>
    </row>
    <row r="17" s="108" customFormat="1" ht="27" customHeight="1" spans="1:3">
      <c r="A17" s="114" t="s">
        <v>849</v>
      </c>
      <c r="B17" s="114">
        <v>123</v>
      </c>
      <c r="C17" s="115" t="s">
        <v>850</v>
      </c>
    </row>
    <row r="18" s="108" customFormat="1" ht="27" customHeight="1" spans="1:3">
      <c r="A18" s="114" t="s">
        <v>851</v>
      </c>
      <c r="B18" s="114">
        <v>4</v>
      </c>
      <c r="C18" s="115" t="s">
        <v>852</v>
      </c>
    </row>
    <row r="19" s="108" customFormat="1" ht="143" customHeight="1" spans="1:3">
      <c r="A19" s="114" t="s">
        <v>853</v>
      </c>
      <c r="B19" s="114">
        <v>4960</v>
      </c>
      <c r="C19" s="115" t="s">
        <v>854</v>
      </c>
    </row>
    <row r="20" s="108" customFormat="1" ht="23.25" customHeight="1" spans="1:3">
      <c r="A20" s="114" t="s">
        <v>855</v>
      </c>
      <c r="B20" s="114">
        <v>43</v>
      </c>
      <c r="C20" s="115" t="s">
        <v>856</v>
      </c>
    </row>
    <row r="21" s="108" customFormat="1" ht="58" customHeight="1" spans="1:3">
      <c r="A21" s="114" t="s">
        <v>857</v>
      </c>
      <c r="B21" s="114">
        <v>2158</v>
      </c>
      <c r="C21" s="115" t="s">
        <v>858</v>
      </c>
    </row>
    <row r="22" s="108" customFormat="1" ht="33" customHeight="1" spans="1:3">
      <c r="A22" s="114" t="s">
        <v>859</v>
      </c>
      <c r="B22" s="114">
        <v>68</v>
      </c>
      <c r="C22" s="115" t="s">
        <v>860</v>
      </c>
    </row>
    <row r="23" s="108" customFormat="1" ht="27" customHeight="1" spans="1:3">
      <c r="A23" s="116" t="s">
        <v>467</v>
      </c>
      <c r="B23" s="114">
        <f>SUM(B5:B22)</f>
        <v>101620</v>
      </c>
      <c r="C23" s="115"/>
    </row>
    <row r="24" s="108" customFormat="1" customHeight="1" spans="3:3">
      <c r="C24" s="117"/>
    </row>
    <row r="25" s="108" customFormat="1" customHeight="1" spans="3:3">
      <c r="C25" s="117"/>
    </row>
    <row r="26" s="108" customFormat="1" customHeight="1" spans="3:3">
      <c r="C26" s="117"/>
    </row>
    <row r="27" customHeight="1" spans="5:5">
      <c r="E27" s="108"/>
    </row>
  </sheetData>
  <mergeCells count="1">
    <mergeCell ref="A1:C1"/>
  </mergeCells>
  <printOptions horizontalCentered="1"/>
  <pageMargins left="1.18055555555556" right="0.708333333333333" top="0.550694444444444" bottom="0.904861111111111" header="0.314583333333333" footer="0.629861111111111"/>
  <pageSetup paperSize="8" firstPageNumber="33"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页面</vt:lpstr>
      <vt:lpstr>目录</vt:lpstr>
      <vt:lpstr>说明</vt:lpstr>
      <vt:lpstr>单位基本情况表</vt:lpstr>
      <vt:lpstr>2022年一般公共预算支出计划单位明细表之一（按经济分类)</vt:lpstr>
      <vt:lpstr>2022年一般公共预算支出计划单位明细表之二（按经济分类)</vt:lpstr>
      <vt:lpstr>2022年一般公共预算支出计划单位明细表之三（按经济分类)</vt:lpstr>
      <vt:lpstr>2022年一般公共预算专项支出明细表</vt:lpstr>
      <vt:lpstr>2022年上年结转项目资金</vt:lpstr>
      <vt:lpstr>2022年中央和省提前下达转移支付资金情况表</vt:lpstr>
      <vt:lpstr>本级转移性支出表</vt:lpstr>
      <vt:lpstr>一般公共预算顶级科目支出明细表</vt:lpstr>
      <vt:lpstr>政府采购预算表 </vt:lpstr>
      <vt:lpstr>2022年部门预算支出计划汇总表(财政专户管理)</vt:lpstr>
      <vt:lpstr>2022年纳入财政专户管理专项经费明细表</vt:lpstr>
      <vt:lpstr>2022年自有资金项目支出预算表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2020-01-12T08:46:00Z</dcterms:created>
  <cp:lastPrinted>2021-01-23T07:55:00Z</cp:lastPrinted>
  <dcterms:modified xsi:type="dcterms:W3CDTF">2023-12-13T07:50:17Z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5226B02097EA4F4EA2D4FD9EC8FC3B07</vt:lpwstr>
  </property>
</Properties>
</file>