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240" windowHeight="12255" activeTab="1"/>
  </bookViews>
  <sheets>
    <sheet name="助学金" sheetId="1" r:id="rId1"/>
    <sheet name="免学费" sheetId="5" r:id="rId2"/>
  </sheets>
  <definedNames>
    <definedName name="_xlnm._FilterDatabase" localSheetId="0" hidden="1">助学金!$A$1:$J$10</definedName>
    <definedName name="_xlnm.Print_Titles" localSheetId="0">助学金!#REF!</definedName>
  </definedNames>
  <calcPr calcId="114210" concurrentCalc="0"/>
</workbook>
</file>

<file path=xl/calcChain.xml><?xml version="1.0" encoding="utf-8"?>
<calcChain xmlns="http://schemas.openxmlformats.org/spreadsheetml/2006/main">
  <c r="L9" i="5"/>
  <c r="J9"/>
  <c r="I9"/>
  <c r="G9"/>
  <c r="F9"/>
  <c r="L8"/>
  <c r="J8"/>
  <c r="I8"/>
  <c r="G8"/>
  <c r="F8"/>
  <c r="L7"/>
  <c r="J7"/>
  <c r="I7"/>
  <c r="G7"/>
  <c r="F7"/>
  <c r="L6"/>
  <c r="J6"/>
  <c r="I6"/>
  <c r="G6"/>
  <c r="F6"/>
  <c r="L5"/>
  <c r="K5"/>
  <c r="J5"/>
  <c r="I5"/>
  <c r="G5"/>
  <c r="F5"/>
  <c r="D5"/>
  <c r="B5"/>
  <c r="J10" i="1"/>
  <c r="H10"/>
  <c r="G10"/>
  <c r="E10"/>
  <c r="C10"/>
  <c r="J9"/>
  <c r="H9"/>
  <c r="G9"/>
  <c r="E9"/>
  <c r="C9"/>
  <c r="J8"/>
  <c r="H8"/>
  <c r="G8"/>
  <c r="E8"/>
  <c r="C8"/>
  <c r="J7"/>
  <c r="H7"/>
  <c r="G7"/>
  <c r="E7"/>
  <c r="C7"/>
  <c r="J6"/>
  <c r="I6"/>
  <c r="H6"/>
  <c r="G6"/>
  <c r="E6"/>
  <c r="D6"/>
  <c r="C6"/>
</calcChain>
</file>

<file path=xl/sharedStrings.xml><?xml version="1.0" encoding="utf-8"?>
<sst xmlns="http://schemas.openxmlformats.org/spreadsheetml/2006/main" count="46" uniqueCount="32">
  <si>
    <t>2020年汕尾市中等职业教育助学金补助资金</t>
  </si>
  <si>
    <t>单位：人、元</t>
  </si>
  <si>
    <t>地区</t>
  </si>
  <si>
    <t>2019年春季学期（5月）</t>
  </si>
  <si>
    <t>2019年秋季学期（10月）</t>
  </si>
  <si>
    <t>市级财政分担比例（%）</t>
  </si>
  <si>
    <t>资金测算过程</t>
  </si>
  <si>
    <t>核定应下达资金</t>
  </si>
  <si>
    <t>国家助学金学生人数</t>
  </si>
  <si>
    <t>国家助学金总计（每学期1000元）</t>
  </si>
  <si>
    <t>清算安排2019年国家助学金</t>
  </si>
  <si>
    <t>预算安排2020年国家助学金</t>
  </si>
  <si>
    <t>已下达2019年市级国家助学金</t>
  </si>
  <si>
    <t>市直学校</t>
  </si>
  <si>
    <t>汕尾市职业技术学校</t>
  </si>
  <si>
    <t>汕尾市体育运动学校</t>
  </si>
  <si>
    <t>汕尾崇文中等职业技术学校</t>
  </si>
  <si>
    <t>汕尾职业技术学院（中专部）</t>
  </si>
  <si>
    <t>2020年汕尾市中等职业教育免学费补助资金</t>
  </si>
  <si>
    <t>2019年春季学期免学费人数</t>
  </si>
  <si>
    <t>2019年秋季学期免学费人数</t>
  </si>
  <si>
    <t>清算安排2019年免学费总资金</t>
  </si>
  <si>
    <t>预算安排2020年免学费总资金</t>
  </si>
  <si>
    <t>普通学生</t>
  </si>
  <si>
    <t>残疾学生</t>
  </si>
  <si>
    <t>清算安排2019年免学费资金</t>
  </si>
  <si>
    <t>预算安排2020年免学费资金</t>
  </si>
  <si>
    <t>已下达2019年市级免学费预算资金</t>
  </si>
  <si>
    <t>汕尾市辖区</t>
  </si>
  <si>
    <t>备注</t>
    <phoneticPr fontId="13" type="noConversion"/>
  </si>
  <si>
    <t>民办学校。款拨市教育局</t>
    <phoneticPr fontId="13" type="noConversion"/>
  </si>
  <si>
    <t>民办学校，款拨市教育局</t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</si>
</sst>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#,##0_ ;[Red]\-#,##0\ "/>
    <numFmt numFmtId="177" formatCode="#,##0_ "/>
    <numFmt numFmtId="178" formatCode="#,##0.0_ ;[Red]\-#,##0.0\ "/>
  </numFmts>
  <fonts count="19">
    <font>
      <sz val="11"/>
      <color theme="1"/>
      <name val="宋体"/>
      <charset val="134"/>
      <scheme val="minor"/>
    </font>
    <font>
      <sz val="12"/>
      <color indexed="8"/>
      <name val="方正姚体"/>
      <charset val="134"/>
    </font>
    <font>
      <sz val="10"/>
      <color indexed="8"/>
      <name val="仿宋"/>
      <family val="3"/>
      <charset val="134"/>
    </font>
    <font>
      <sz val="12"/>
      <name val="方正姚体"/>
      <charset val="134"/>
    </font>
    <font>
      <sz val="12"/>
      <color indexed="8"/>
      <name val="宋体"/>
      <charset val="134"/>
    </font>
    <font>
      <sz val="22"/>
      <name val="方正小标宋简体"/>
      <charset val="134"/>
    </font>
    <font>
      <sz val="28"/>
      <name val="方正姚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仿宋"/>
      <family val="3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20"/>
      <color indexed="8"/>
      <name val="仿宋_GB2312"/>
      <family val="3"/>
      <charset val="134"/>
    </font>
    <font>
      <sz val="9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1" xfId="0" applyFont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9" fontId="0" fillId="0" borderId="0" xfId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76" fontId="7" fillId="0" borderId="1" xfId="4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9" fontId="7" fillId="0" borderId="1" xfId="1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9" fontId="9" fillId="0" borderId="1" xfId="1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178" fontId="15" fillId="0" borderId="0" xfId="0" applyNumberFormat="1" applyFont="1" applyFill="1" applyBorder="1">
      <alignment vertical="center"/>
    </xf>
    <xf numFmtId="9" fontId="15" fillId="0" borderId="0" xfId="1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8" fontId="16" fillId="0" borderId="1" xfId="2" applyNumberFormat="1" applyFont="1" applyFill="1" applyBorder="1" applyAlignment="1" applyProtection="1">
      <alignment horizontal="center" vertical="center" wrapText="1"/>
    </xf>
    <xf numFmtId="177" fontId="16" fillId="0" borderId="1" xfId="2" applyNumberFormat="1" applyFont="1" applyFill="1" applyBorder="1" applyAlignment="1">
      <alignment horizontal="right" vertical="center"/>
    </xf>
    <xf numFmtId="9" fontId="16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177" fontId="14" fillId="0" borderId="1" xfId="2" applyNumberFormat="1" applyFont="1" applyFill="1" applyBorder="1" applyAlignment="1">
      <alignment horizontal="right" vertical="center"/>
    </xf>
    <xf numFmtId="9" fontId="14" fillId="0" borderId="1" xfId="1" applyNumberFormat="1" applyFont="1" applyFill="1" applyBorder="1" applyAlignment="1" applyProtection="1">
      <alignment horizontal="right" vertical="center" wrapText="1"/>
    </xf>
    <xf numFmtId="177" fontId="14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18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9" fontId="3" fillId="0" borderId="1" xfId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9" fontId="17" fillId="0" borderId="0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9" fontId="14" fillId="0" borderId="1" xfId="1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</cellXfs>
  <cellStyles count="5">
    <cellStyle name="百分比" xfId="1" builtinId="5"/>
    <cellStyle name="常规" xfId="0" builtinId="0"/>
    <cellStyle name="常规 2" xfId="2"/>
    <cellStyle name="常规 4" xfId="3"/>
    <cellStyle name="常规_附件2：广东省中等职业教育2016年国家助学金安排表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24"/>
  <sheetViews>
    <sheetView workbookViewId="0">
      <selection activeCell="G16" sqref="G16"/>
    </sheetView>
  </sheetViews>
  <sheetFormatPr defaultRowHeight="13.5"/>
  <cols>
    <col min="1" max="1" width="16.5" style="5" customWidth="1"/>
    <col min="2" max="2" width="11.625" style="6" customWidth="1"/>
    <col min="3" max="3" width="16.375" style="6" customWidth="1"/>
    <col min="4" max="4" width="13.375" style="6" customWidth="1"/>
    <col min="5" max="5" width="16.375" style="6" customWidth="1"/>
    <col min="6" max="6" width="7.875" style="7" customWidth="1"/>
    <col min="7" max="9" width="14.375" style="6" customWidth="1"/>
    <col min="10" max="10" width="11.625" style="6" customWidth="1"/>
    <col min="11" max="11" width="10.25" style="6" customWidth="1"/>
    <col min="12" max="16384" width="9" style="6"/>
  </cols>
  <sheetData>
    <row r="1" spans="1:11" s="2" customFormat="1" ht="65.25" customHeight="1">
      <c r="A1" s="44" t="s">
        <v>0</v>
      </c>
      <c r="B1" s="44"/>
      <c r="C1" s="44"/>
      <c r="D1" s="44"/>
      <c r="E1" s="44"/>
      <c r="F1" s="45"/>
      <c r="G1" s="44"/>
      <c r="H1" s="44"/>
      <c r="I1" s="44"/>
      <c r="J1" s="44"/>
    </row>
    <row r="2" spans="1:11" s="2" customFormat="1" ht="32.25" customHeight="1">
      <c r="A2" s="8"/>
      <c r="B2" s="8"/>
      <c r="C2" s="8"/>
      <c r="D2" s="8"/>
      <c r="E2" s="8"/>
      <c r="F2" s="8"/>
      <c r="G2" s="8"/>
      <c r="H2" s="8"/>
      <c r="I2" s="8"/>
      <c r="J2" s="15" t="s">
        <v>1</v>
      </c>
    </row>
    <row r="3" spans="1:11" s="3" customFormat="1" ht="32.25" customHeight="1">
      <c r="A3" s="39" t="s">
        <v>2</v>
      </c>
      <c r="B3" s="37" t="s">
        <v>3</v>
      </c>
      <c r="C3" s="37"/>
      <c r="D3" s="37" t="s">
        <v>4</v>
      </c>
      <c r="E3" s="37"/>
      <c r="F3" s="38" t="s">
        <v>5</v>
      </c>
      <c r="G3" s="46" t="s">
        <v>6</v>
      </c>
      <c r="H3" s="47"/>
      <c r="I3" s="48"/>
      <c r="J3" s="41" t="s">
        <v>7</v>
      </c>
      <c r="K3" s="34" t="s">
        <v>29</v>
      </c>
    </row>
    <row r="4" spans="1:11" s="3" customFormat="1" ht="32.25" customHeight="1">
      <c r="A4" s="39"/>
      <c r="B4" s="37" t="s">
        <v>8</v>
      </c>
      <c r="C4" s="37" t="s">
        <v>9</v>
      </c>
      <c r="D4" s="37" t="s">
        <v>8</v>
      </c>
      <c r="E4" s="37" t="s">
        <v>9</v>
      </c>
      <c r="F4" s="38"/>
      <c r="G4" s="39" t="s">
        <v>10</v>
      </c>
      <c r="H4" s="39" t="s">
        <v>11</v>
      </c>
      <c r="I4" s="40" t="s">
        <v>12</v>
      </c>
      <c r="J4" s="42"/>
      <c r="K4" s="35"/>
    </row>
    <row r="5" spans="1:11" s="3" customFormat="1" ht="32.25" customHeight="1">
      <c r="A5" s="39"/>
      <c r="B5" s="37"/>
      <c r="C5" s="37"/>
      <c r="D5" s="37"/>
      <c r="E5" s="37"/>
      <c r="F5" s="38"/>
      <c r="G5" s="39"/>
      <c r="H5" s="39"/>
      <c r="I5" s="40"/>
      <c r="J5" s="43"/>
      <c r="K5" s="36"/>
    </row>
    <row r="6" spans="1:11" s="4" customFormat="1" ht="33" customHeight="1">
      <c r="A6" s="9" t="s">
        <v>13</v>
      </c>
      <c r="B6" s="10">
        <v>254</v>
      </c>
      <c r="C6" s="10">
        <f>B6*1000</f>
        <v>254000</v>
      </c>
      <c r="D6" s="10">
        <f>SUM(D7:D10)</f>
        <v>287</v>
      </c>
      <c r="E6" s="10">
        <f>D6*1000</f>
        <v>287000</v>
      </c>
      <c r="F6" s="11">
        <v>0.15</v>
      </c>
      <c r="G6" s="10">
        <f>(C6+E6)*F6</f>
        <v>81150</v>
      </c>
      <c r="H6" s="10">
        <f>E6*2*F6</f>
        <v>86100</v>
      </c>
      <c r="I6" s="9">
        <f>SUM(I7:I10)</f>
        <v>75900</v>
      </c>
      <c r="J6" s="10">
        <f>IF(G6+H6-I6&lt;0,0,G6+H6-I6)</f>
        <v>91350</v>
      </c>
      <c r="K6" s="30"/>
    </row>
    <row r="7" spans="1:11" s="4" customFormat="1" ht="33" customHeight="1">
      <c r="A7" s="1" t="s">
        <v>14</v>
      </c>
      <c r="B7" s="12">
        <v>162</v>
      </c>
      <c r="C7" s="12">
        <f>B7*1000</f>
        <v>162000</v>
      </c>
      <c r="D7" s="12">
        <v>195</v>
      </c>
      <c r="E7" s="12">
        <f>D7*1000</f>
        <v>195000</v>
      </c>
      <c r="F7" s="13">
        <v>0.15</v>
      </c>
      <c r="G7" s="12">
        <f>(C7+E7)*F7</f>
        <v>53550</v>
      </c>
      <c r="H7" s="12">
        <f>E7*2*F7</f>
        <v>58500</v>
      </c>
      <c r="I7" s="16">
        <v>45000</v>
      </c>
      <c r="J7" s="12">
        <f>G7+H7-I7</f>
        <v>67050</v>
      </c>
      <c r="K7" s="30"/>
    </row>
    <row r="8" spans="1:11" s="4" customFormat="1" ht="33" customHeight="1">
      <c r="A8" s="1" t="s">
        <v>15</v>
      </c>
      <c r="B8" s="12">
        <v>28</v>
      </c>
      <c r="C8" s="12">
        <f>B8*1000</f>
        <v>28000</v>
      </c>
      <c r="D8" s="12">
        <v>27</v>
      </c>
      <c r="E8" s="12">
        <f>D8*1000</f>
        <v>27000</v>
      </c>
      <c r="F8" s="13">
        <v>0.15</v>
      </c>
      <c r="G8" s="12">
        <f>(C8+E8)*F8</f>
        <v>8250</v>
      </c>
      <c r="H8" s="12">
        <f>E8*2*F8</f>
        <v>8100</v>
      </c>
      <c r="I8" s="16">
        <v>7200</v>
      </c>
      <c r="J8" s="12">
        <f>G8+H8-I8</f>
        <v>9150</v>
      </c>
      <c r="K8" s="30"/>
    </row>
    <row r="9" spans="1:11" s="4" customFormat="1" ht="33" customHeight="1">
      <c r="A9" s="1" t="s">
        <v>16</v>
      </c>
      <c r="B9" s="12">
        <v>26</v>
      </c>
      <c r="C9" s="12">
        <f>B9*1000</f>
        <v>26000</v>
      </c>
      <c r="D9" s="12">
        <v>47</v>
      </c>
      <c r="E9" s="12">
        <f>D9*1000</f>
        <v>47000</v>
      </c>
      <c r="F9" s="13">
        <v>0.15</v>
      </c>
      <c r="G9" s="12">
        <f>(C9+E9)*F9</f>
        <v>10950</v>
      </c>
      <c r="H9" s="12">
        <f>E9*2*F9</f>
        <v>14100</v>
      </c>
      <c r="I9" s="16">
        <v>7800</v>
      </c>
      <c r="J9" s="12">
        <f>G9+H9-I9</f>
        <v>17250</v>
      </c>
      <c r="K9" s="31" t="s">
        <v>30</v>
      </c>
    </row>
    <row r="10" spans="1:11" s="4" customFormat="1" ht="33" customHeight="1">
      <c r="A10" s="1" t="s">
        <v>17</v>
      </c>
      <c r="B10" s="12">
        <v>38</v>
      </c>
      <c r="C10" s="12">
        <f>B10*1000</f>
        <v>38000</v>
      </c>
      <c r="D10" s="12">
        <v>18</v>
      </c>
      <c r="E10" s="12">
        <f>D10*1000</f>
        <v>18000</v>
      </c>
      <c r="F10" s="13">
        <v>0.15</v>
      </c>
      <c r="G10" s="12">
        <f>(C10+E10)*F10</f>
        <v>8400</v>
      </c>
      <c r="H10" s="12">
        <f>E10*2*F10</f>
        <v>5400</v>
      </c>
      <c r="I10" s="16">
        <v>15900</v>
      </c>
      <c r="J10" s="12">
        <f>G10+H10-I10</f>
        <v>-2100</v>
      </c>
      <c r="K10" s="30"/>
    </row>
    <row r="11" spans="1:11">
      <c r="B11" s="14"/>
      <c r="C11" s="14"/>
      <c r="D11" s="14"/>
      <c r="E11" s="14"/>
      <c r="G11" s="14"/>
      <c r="H11" s="14"/>
      <c r="I11" s="14"/>
      <c r="J11" s="14"/>
    </row>
    <row r="12" spans="1:11">
      <c r="B12" s="14"/>
      <c r="C12" s="14"/>
      <c r="D12" s="14"/>
      <c r="E12" s="14"/>
      <c r="G12" s="14"/>
      <c r="H12" s="14"/>
      <c r="I12" s="14"/>
      <c r="J12" s="14"/>
    </row>
    <row r="13" spans="1:11">
      <c r="B13" s="14"/>
      <c r="C13" s="14"/>
      <c r="D13" s="14"/>
      <c r="E13" s="14"/>
      <c r="G13" s="14"/>
      <c r="H13" s="14"/>
      <c r="I13" s="14"/>
      <c r="J13" s="14"/>
    </row>
    <row r="14" spans="1:11">
      <c r="B14" s="14"/>
      <c r="C14" s="14"/>
      <c r="D14" s="14"/>
      <c r="E14" s="14"/>
      <c r="G14" s="14"/>
      <c r="H14" s="14"/>
      <c r="I14" s="14"/>
      <c r="J14" s="14"/>
    </row>
    <row r="15" spans="1:11">
      <c r="B15" s="14"/>
      <c r="C15" s="14"/>
      <c r="D15" s="14"/>
      <c r="E15" s="14"/>
      <c r="G15" s="14"/>
      <c r="H15" s="14"/>
      <c r="I15" s="14"/>
      <c r="J15" s="14"/>
    </row>
    <row r="16" spans="1:11">
      <c r="B16" s="14"/>
      <c r="C16" s="14"/>
      <c r="D16" s="14"/>
      <c r="E16" s="14"/>
      <c r="G16" s="14"/>
      <c r="H16" s="14"/>
      <c r="I16" s="14"/>
      <c r="J16" s="14"/>
    </row>
    <row r="17" spans="2:10">
      <c r="B17" s="14"/>
      <c r="C17" s="14"/>
      <c r="D17" s="14"/>
      <c r="E17" s="14"/>
      <c r="G17" s="14"/>
      <c r="H17" s="14"/>
      <c r="I17" s="14"/>
      <c r="J17" s="14"/>
    </row>
    <row r="18" spans="2:10">
      <c r="B18" s="14"/>
      <c r="C18" s="14"/>
      <c r="D18" s="14"/>
      <c r="E18" s="14"/>
      <c r="G18" s="14"/>
      <c r="H18" s="14"/>
      <c r="I18" s="14"/>
      <c r="J18" s="14"/>
    </row>
    <row r="19" spans="2:10">
      <c r="B19" s="14"/>
      <c r="C19" s="14"/>
      <c r="D19" s="14"/>
      <c r="E19" s="14"/>
      <c r="G19" s="14"/>
      <c r="H19" s="14"/>
      <c r="I19" s="14"/>
      <c r="J19" s="14"/>
    </row>
    <row r="20" spans="2:10">
      <c r="B20" s="14"/>
      <c r="C20" s="14"/>
      <c r="D20" s="14"/>
      <c r="E20" s="14"/>
      <c r="G20" s="14"/>
      <c r="H20" s="14"/>
      <c r="I20" s="14"/>
      <c r="J20" s="14"/>
    </row>
    <row r="21" spans="2:10">
      <c r="B21" s="14"/>
      <c r="C21" s="14"/>
      <c r="D21" s="14"/>
      <c r="E21" s="14"/>
      <c r="G21" s="14"/>
      <c r="H21" s="14"/>
      <c r="I21" s="14"/>
      <c r="J21" s="14"/>
    </row>
    <row r="22" spans="2:10">
      <c r="B22" s="14"/>
      <c r="C22" s="14"/>
      <c r="D22" s="14"/>
      <c r="E22" s="14"/>
      <c r="G22" s="14"/>
      <c r="H22" s="14"/>
      <c r="I22" s="14"/>
      <c r="J22" s="14"/>
    </row>
    <row r="23" spans="2:10">
      <c r="B23" s="14"/>
      <c r="C23" s="14"/>
      <c r="D23" s="14"/>
      <c r="E23" s="14"/>
      <c r="G23" s="14"/>
      <c r="H23" s="14"/>
      <c r="I23" s="14"/>
      <c r="J23" s="14"/>
    </row>
    <row r="24" spans="2:10">
      <c r="B24" s="14"/>
      <c r="C24" s="14"/>
      <c r="D24" s="14"/>
      <c r="E24" s="14"/>
      <c r="G24" s="14"/>
      <c r="H24" s="14"/>
      <c r="I24" s="14"/>
      <c r="J24" s="14"/>
    </row>
  </sheetData>
  <mergeCells count="15">
    <mergeCell ref="A1:J1"/>
    <mergeCell ref="B3:C3"/>
    <mergeCell ref="D3:E3"/>
    <mergeCell ref="G3:I3"/>
    <mergeCell ref="A3:A5"/>
    <mergeCell ref="B4:B5"/>
    <mergeCell ref="C4:C5"/>
    <mergeCell ref="K3:K5"/>
    <mergeCell ref="D4:D5"/>
    <mergeCell ref="E4:E5"/>
    <mergeCell ref="F3:F5"/>
    <mergeCell ref="G4:G5"/>
    <mergeCell ref="H4:H5"/>
    <mergeCell ref="I4:I5"/>
    <mergeCell ref="J3:J5"/>
  </mergeCells>
  <phoneticPr fontId="13" type="noConversion"/>
  <printOptions horizontalCentered="1"/>
  <pageMargins left="0.15625" right="0.118055555555556" top="0.31388888888888899" bottom="0.27500000000000002" header="0.15625" footer="0"/>
  <pageSetup paperSize="9" scale="99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E13" sqref="E13"/>
    </sheetView>
  </sheetViews>
  <sheetFormatPr defaultColWidth="9" defaultRowHeight="13.5"/>
  <cols>
    <col min="1" max="1" width="14.75" customWidth="1"/>
    <col min="3" max="3" width="5.5" customWidth="1"/>
    <col min="4" max="4" width="9.125" customWidth="1"/>
    <col min="5" max="5" width="5.75" customWidth="1"/>
    <col min="6" max="6" width="12.375" customWidth="1"/>
    <col min="7" max="7" width="13.5" customWidth="1"/>
    <col min="8" max="8" width="8" customWidth="1"/>
    <col min="9" max="9" width="13.625" customWidth="1"/>
    <col min="10" max="10" width="12.75" customWidth="1"/>
    <col min="11" max="11" width="13.5" customWidth="1"/>
    <col min="12" max="12" width="12.125" customWidth="1"/>
    <col min="13" max="13" width="10.375" customWidth="1"/>
  </cols>
  <sheetData>
    <row r="1" spans="1:13" ht="25.5">
      <c r="A1" s="51" t="s">
        <v>18</v>
      </c>
      <c r="B1" s="51"/>
      <c r="C1" s="51"/>
      <c r="D1" s="51"/>
      <c r="E1" s="51"/>
      <c r="F1" s="51"/>
      <c r="G1" s="51"/>
      <c r="H1" s="52"/>
      <c r="I1" s="51"/>
      <c r="J1" s="51"/>
      <c r="K1" s="51"/>
      <c r="L1" s="51"/>
    </row>
    <row r="2" spans="1:13" ht="14.25">
      <c r="A2" s="17"/>
      <c r="B2" s="18"/>
      <c r="C2" s="18"/>
      <c r="D2" s="18"/>
      <c r="E2" s="18"/>
      <c r="F2" s="18"/>
      <c r="G2" s="18"/>
      <c r="H2" s="19"/>
      <c r="I2" s="18"/>
      <c r="J2" s="18"/>
      <c r="K2" s="18"/>
      <c r="L2" s="20" t="s">
        <v>1</v>
      </c>
    </row>
    <row r="3" spans="1:13" ht="36.75" customHeight="1">
      <c r="A3" s="57" t="s">
        <v>2</v>
      </c>
      <c r="B3" s="53" t="s">
        <v>19</v>
      </c>
      <c r="C3" s="53"/>
      <c r="D3" s="53" t="s">
        <v>20</v>
      </c>
      <c r="E3" s="53"/>
      <c r="F3" s="53" t="s">
        <v>21</v>
      </c>
      <c r="G3" s="57" t="s">
        <v>22</v>
      </c>
      <c r="H3" s="58" t="s">
        <v>5</v>
      </c>
      <c r="I3" s="54" t="s">
        <v>6</v>
      </c>
      <c r="J3" s="55"/>
      <c r="K3" s="56"/>
      <c r="L3" s="59" t="s">
        <v>7</v>
      </c>
      <c r="M3" s="49" t="s">
        <v>29</v>
      </c>
    </row>
    <row r="4" spans="1:13" ht="51.75" customHeight="1">
      <c r="A4" s="57"/>
      <c r="B4" s="21" t="s">
        <v>23</v>
      </c>
      <c r="C4" s="21" t="s">
        <v>24</v>
      </c>
      <c r="D4" s="21" t="s">
        <v>23</v>
      </c>
      <c r="E4" s="21" t="s">
        <v>24</v>
      </c>
      <c r="F4" s="53"/>
      <c r="G4" s="57"/>
      <c r="H4" s="58"/>
      <c r="I4" s="22" t="s">
        <v>25</v>
      </c>
      <c r="J4" s="22" t="s">
        <v>26</v>
      </c>
      <c r="K4" s="22" t="s">
        <v>27</v>
      </c>
      <c r="L4" s="60"/>
      <c r="M4" s="50"/>
    </row>
    <row r="5" spans="1:13" ht="33.950000000000003" customHeight="1">
      <c r="A5" s="23" t="s">
        <v>28</v>
      </c>
      <c r="B5" s="24">
        <f>SUM(B6:B9)</f>
        <v>2308</v>
      </c>
      <c r="C5" s="24">
        <v>1</v>
      </c>
      <c r="D5" s="24">
        <f>SUM(D6:D9)</f>
        <v>2654</v>
      </c>
      <c r="E5" s="24">
        <v>1</v>
      </c>
      <c r="F5" s="24">
        <f>(B5+D5)/2*3500+(C5+E5)/2*3850</f>
        <v>8687350</v>
      </c>
      <c r="G5" s="24">
        <f>D5*3500+E5*3850</f>
        <v>9292850</v>
      </c>
      <c r="H5" s="25">
        <v>0.15</v>
      </c>
      <c r="I5" s="24">
        <f>SUM(I6:I9)</f>
        <v>1303102.5</v>
      </c>
      <c r="J5" s="24">
        <f>SUM(J6:J9)</f>
        <v>1393927.5</v>
      </c>
      <c r="K5" s="24">
        <f>SUM(K6:K9)</f>
        <v>1268400</v>
      </c>
      <c r="L5" s="24">
        <f>SUM(L6:L9)</f>
        <v>1428630</v>
      </c>
      <c r="M5" s="32"/>
    </row>
    <row r="6" spans="1:13" ht="33.950000000000003" customHeight="1">
      <c r="A6" s="26" t="s">
        <v>14</v>
      </c>
      <c r="B6" s="27">
        <v>1167</v>
      </c>
      <c r="C6" s="27">
        <v>1</v>
      </c>
      <c r="D6" s="27">
        <v>1548</v>
      </c>
      <c r="E6" s="27"/>
      <c r="F6" s="27">
        <f>(B6+D6)/2*3500+(C6+E6)/2*3850</f>
        <v>4753175</v>
      </c>
      <c r="G6" s="27">
        <f>D6*3500+E6*3850</f>
        <v>5418000</v>
      </c>
      <c r="H6" s="28">
        <v>0.15</v>
      </c>
      <c r="I6" s="27">
        <f>F6*H6</f>
        <v>712976.25</v>
      </c>
      <c r="J6" s="27">
        <f>G6*H6</f>
        <v>812700</v>
      </c>
      <c r="K6" s="29">
        <v>665700</v>
      </c>
      <c r="L6" s="27">
        <f>I6+J6-K6</f>
        <v>859976.25</v>
      </c>
      <c r="M6" s="32"/>
    </row>
    <row r="7" spans="1:13" ht="33.950000000000003" customHeight="1">
      <c r="A7" s="26" t="s">
        <v>15</v>
      </c>
      <c r="B7" s="27">
        <v>308</v>
      </c>
      <c r="C7" s="27"/>
      <c r="D7" s="27">
        <v>324</v>
      </c>
      <c r="E7" s="27"/>
      <c r="F7" s="27">
        <f>(B7+D7)/2*3500+(C7+E7)/2*3850</f>
        <v>1106000</v>
      </c>
      <c r="G7" s="27">
        <f>D7*3500+E7*3850</f>
        <v>1134000</v>
      </c>
      <c r="H7" s="28">
        <v>0.15</v>
      </c>
      <c r="I7" s="27">
        <f>F7*H7</f>
        <v>165900</v>
      </c>
      <c r="J7" s="27">
        <f>G7*H7</f>
        <v>170100</v>
      </c>
      <c r="K7" s="29">
        <v>161700</v>
      </c>
      <c r="L7" s="27">
        <f>I7+J7-K7</f>
        <v>174300</v>
      </c>
      <c r="M7" s="32"/>
    </row>
    <row r="8" spans="1:13" ht="33.950000000000003" customHeight="1">
      <c r="A8" s="26" t="s">
        <v>16</v>
      </c>
      <c r="B8" s="27">
        <v>209</v>
      </c>
      <c r="C8" s="27"/>
      <c r="D8" s="27">
        <v>384</v>
      </c>
      <c r="E8" s="27">
        <v>1</v>
      </c>
      <c r="F8" s="27">
        <f>(B8+D8)/2*3500+(C8+E8)/2*3850</f>
        <v>1039675</v>
      </c>
      <c r="G8" s="27">
        <f>D8*3500+E8*3850</f>
        <v>1347850</v>
      </c>
      <c r="H8" s="28">
        <v>0.15</v>
      </c>
      <c r="I8" s="27">
        <f>F8*H8</f>
        <v>155951.25</v>
      </c>
      <c r="J8" s="27">
        <f>G8*H8</f>
        <v>202177.5</v>
      </c>
      <c r="K8" s="29">
        <v>110250</v>
      </c>
      <c r="L8" s="27">
        <f>I8+J8-K8</f>
        <v>247878.75</v>
      </c>
      <c r="M8" s="33" t="s">
        <v>31</v>
      </c>
    </row>
    <row r="9" spans="1:13" ht="33.950000000000003" customHeight="1">
      <c r="A9" s="26" t="s">
        <v>17</v>
      </c>
      <c r="B9" s="27">
        <v>624</v>
      </c>
      <c r="C9" s="27"/>
      <c r="D9" s="27">
        <v>398</v>
      </c>
      <c r="E9" s="27"/>
      <c r="F9" s="27">
        <f>(B9+D9)/2*3500+(C9+E9)/2*3850</f>
        <v>1788500</v>
      </c>
      <c r="G9" s="27">
        <f>D9*3500+E9*3850</f>
        <v>1393000</v>
      </c>
      <c r="H9" s="28">
        <v>0.15</v>
      </c>
      <c r="I9" s="27">
        <f>F9*H9</f>
        <v>268275</v>
      </c>
      <c r="J9" s="27">
        <f>G9*H9</f>
        <v>208950</v>
      </c>
      <c r="K9" s="29">
        <v>330750</v>
      </c>
      <c r="L9" s="27">
        <f>I9+J9-K9</f>
        <v>146475</v>
      </c>
      <c r="M9" s="32"/>
    </row>
  </sheetData>
  <mergeCells count="10">
    <mergeCell ref="M3:M4"/>
    <mergeCell ref="A1:L1"/>
    <mergeCell ref="B3:C3"/>
    <mergeCell ref="D3:E3"/>
    <mergeCell ref="I3:K3"/>
    <mergeCell ref="A3:A4"/>
    <mergeCell ref="F3:F4"/>
    <mergeCell ref="G3:G4"/>
    <mergeCell ref="H3:H4"/>
    <mergeCell ref="L3:L4"/>
  </mergeCells>
  <phoneticPr fontId="13" type="noConversion"/>
  <pageMargins left="0.55000000000000004" right="0.32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助学金</vt:lpstr>
      <vt:lpstr>免学费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ICBC</cp:lastModifiedBy>
  <cp:lastPrinted>2020-07-28T03:59:03Z</cp:lastPrinted>
  <dcterms:created xsi:type="dcterms:W3CDTF">2016-10-22T08:01:00Z</dcterms:created>
  <dcterms:modified xsi:type="dcterms:W3CDTF">2020-07-28T03:59:09Z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